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Income Statements" sheetId="1" r:id="rId1"/>
    <sheet name="Balance Sheets" sheetId="2" r:id="rId2"/>
    <sheet name="Cash Flow Statement" sheetId="3" r:id="rId3"/>
    <sheet name="Statement of Changes in Equity" sheetId="4" r:id="rId4"/>
  </sheets>
  <definedNames>
    <definedName name="_xlnm.Print_Area" localSheetId="1">'Balance Sheets'!$A$1:$G$54</definedName>
    <definedName name="_xlnm.Print_Area" localSheetId="2">'Cash Flow Statement'!$A$1:$H$47</definedName>
    <definedName name="_xlnm.Print_Area" localSheetId="0">'Income Statements'!$A$1:$I$39</definedName>
    <definedName name="_xlnm.Print_Area" localSheetId="3">'Statement of Changes in Equity'!$A$1:$G$40</definedName>
  </definedNames>
  <calcPr fullCalcOnLoad="1"/>
</workbook>
</file>

<file path=xl/sharedStrings.xml><?xml version="1.0" encoding="utf-8"?>
<sst xmlns="http://schemas.openxmlformats.org/spreadsheetml/2006/main" count="186" uniqueCount="139">
  <si>
    <t>Revenue</t>
  </si>
  <si>
    <t>N/A</t>
  </si>
  <si>
    <t>RM'000</t>
  </si>
  <si>
    <t>Individual Quarter</t>
  </si>
  <si>
    <t>Page 1</t>
  </si>
  <si>
    <t>Quarter</t>
  </si>
  <si>
    <t>Cumulative Quarters</t>
  </si>
  <si>
    <t xml:space="preserve"> </t>
  </si>
  <si>
    <t>Page 2</t>
  </si>
  <si>
    <t>As at</t>
  </si>
  <si>
    <t xml:space="preserve">As at </t>
  </si>
  <si>
    <t>Property, plant and equipment</t>
  </si>
  <si>
    <t>Available-for-sale financial assets</t>
  </si>
  <si>
    <t>Inventories</t>
  </si>
  <si>
    <t>Tax recoverable</t>
  </si>
  <si>
    <t>Cash &amp; bank balances</t>
  </si>
  <si>
    <t>Share capital</t>
  </si>
  <si>
    <t>Share premium</t>
  </si>
  <si>
    <t>Retained earnings</t>
  </si>
  <si>
    <t>Amount owing to holding  company</t>
  </si>
  <si>
    <t>Page 3</t>
  </si>
  <si>
    <t>Adjustment for non-cash flow items :</t>
  </si>
  <si>
    <t xml:space="preserve">     - Non-cash items</t>
  </si>
  <si>
    <t xml:space="preserve">     - Non-operating items</t>
  </si>
  <si>
    <t>Operating profit before changes in working capital</t>
  </si>
  <si>
    <t>Changes in working capital :</t>
  </si>
  <si>
    <t xml:space="preserve">     - Net change in current assets</t>
  </si>
  <si>
    <t xml:space="preserve">     - Net change in current liabilities</t>
  </si>
  <si>
    <t>Cash generated from operations</t>
  </si>
  <si>
    <t xml:space="preserve">     - Net interest paid</t>
  </si>
  <si>
    <t>Net cash flows from operating activities</t>
  </si>
  <si>
    <t>Investing activities</t>
  </si>
  <si>
    <t>Financing activities</t>
  </si>
  <si>
    <t>Net change in cash &amp; cash equivalents</t>
  </si>
  <si>
    <t>MYCRON STEEL BERHAD</t>
  </si>
  <si>
    <t>Page 4</t>
  </si>
  <si>
    <t>Share</t>
  </si>
  <si>
    <t>Capital</t>
  </si>
  <si>
    <t>Revaluation</t>
  </si>
  <si>
    <t>Retained</t>
  </si>
  <si>
    <t>Premium</t>
  </si>
  <si>
    <t>Reserve</t>
  </si>
  <si>
    <t>Earnings</t>
  </si>
  <si>
    <t>Total</t>
  </si>
  <si>
    <t>Current year</t>
  </si>
  <si>
    <t>Borrowings</t>
  </si>
  <si>
    <t>Trade and other payables</t>
  </si>
  <si>
    <t>Deferred tax liabilities</t>
  </si>
  <si>
    <t>Associate</t>
  </si>
  <si>
    <t>Trade and other receivables</t>
  </si>
  <si>
    <t>Amount owing by related  companies</t>
  </si>
  <si>
    <t>Asset revaluation reserve</t>
  </si>
  <si>
    <t>Cash &amp; cash equivalents at beginning of financial year</t>
  </si>
  <si>
    <t>Asset</t>
  </si>
  <si>
    <t xml:space="preserve">         Attributable to equity holders of the Company</t>
  </si>
  <si>
    <t>NON-CURRENT ASSETS</t>
  </si>
  <si>
    <t>CURRENT ASSETS</t>
  </si>
  <si>
    <t>CAPITAL AND RESERVES ATTRIBUTABLE TO</t>
  </si>
  <si>
    <t>TOTAL EQUITY</t>
  </si>
  <si>
    <t>LESS: CURRENT LIABILITIES</t>
  </si>
  <si>
    <t>LESS: NON-CURRENT LIABILITIES</t>
  </si>
  <si>
    <t>Amount owing to related  companies</t>
  </si>
  <si>
    <t>Preceding year</t>
  </si>
  <si>
    <t>To date</t>
  </si>
  <si>
    <t xml:space="preserve"> (3 months)</t>
  </si>
  <si>
    <t>Corresponding</t>
  </si>
  <si>
    <t>(The figures have  not been audited)</t>
  </si>
  <si>
    <t>(The figures have not been audited)</t>
  </si>
  <si>
    <t>Company</t>
  </si>
  <si>
    <t xml:space="preserve">Net Tangible Assets per share attributable to equity holders of the </t>
  </si>
  <si>
    <t xml:space="preserve">(The Condensed Consolidated Statement of Changes in Equity should be read in conjunction with the Annual Financial </t>
  </si>
  <si>
    <t>(The Condensed Consolidated Income Statements should be read in conjunction with the Annual Financial Report for the</t>
  </si>
  <si>
    <t>(The Condensed Consolidated Balance Sheets should be read in conjunction with the Annual Financial Report for the</t>
  </si>
  <si>
    <t xml:space="preserve">  EQUITY HOLDERS OF THE COMPANY</t>
  </si>
  <si>
    <r>
      <t xml:space="preserve">                  </t>
    </r>
    <r>
      <rPr>
        <b/>
        <sz val="10"/>
        <rFont val="Times New Roman"/>
        <family val="1"/>
      </rPr>
      <t>Page 3</t>
    </r>
  </si>
  <si>
    <t xml:space="preserve">(The Condensed Consolidated Cash Flow Statements should be read in conjunction with the Annual Financial  </t>
  </si>
  <si>
    <t>Balance at beginning of the financial year</t>
  </si>
  <si>
    <t>Total recognised income and expense for the financial period</t>
  </si>
  <si>
    <t>Amount owing by an associate</t>
  </si>
  <si>
    <t>Period</t>
  </si>
  <si>
    <t>Treasury shares</t>
  </si>
  <si>
    <t>Treasury</t>
  </si>
  <si>
    <t>Shares</t>
  </si>
  <si>
    <t>Shares repurchased</t>
  </si>
  <si>
    <t>Cost of sales</t>
  </si>
  <si>
    <t>Finance cost</t>
  </si>
  <si>
    <t>Operating expenses</t>
  </si>
  <si>
    <t>Other operating income</t>
  </si>
  <si>
    <t>Share of results of associates</t>
  </si>
  <si>
    <t>Tax</t>
  </si>
  <si>
    <t xml:space="preserve"> - Basic</t>
  </si>
  <si>
    <t xml:space="preserve"> - Diluted</t>
  </si>
  <si>
    <t>Deferred tax assets</t>
  </si>
  <si>
    <t xml:space="preserve"> 30-Jun-09</t>
  </si>
  <si>
    <t>Amount owing by holding company</t>
  </si>
  <si>
    <t>Cash &amp; cash equivalents at end of the financial year</t>
  </si>
  <si>
    <t>financial year ended 30 June 2009).</t>
  </si>
  <si>
    <t xml:space="preserve">financial year ended 30 June 2009). </t>
  </si>
  <si>
    <t>Report for the financial year ended 30 June 2009).</t>
  </si>
  <si>
    <t xml:space="preserve">     - Disposal/(purchase) of property, plant and equipment</t>
  </si>
  <si>
    <t>Realisation of revaluation surplus on disposal of property,</t>
  </si>
  <si>
    <t>plant and equipment, net of tax</t>
  </si>
  <si>
    <t xml:space="preserve">Earnings before interest, tax, depreciation and amortisation </t>
  </si>
  <si>
    <t>NET CURRENT ASSETS</t>
  </si>
  <si>
    <t>Income and expense recognised directly in equity</t>
  </si>
  <si>
    <t>(Loss)/profit for the financial period</t>
  </si>
  <si>
    <t xml:space="preserve">     - Proceeds from/(repayment of) borrowings</t>
  </si>
  <si>
    <t xml:space="preserve">     - Changes in intercompany balances</t>
  </si>
  <si>
    <t xml:space="preserve">     - Tax paid</t>
  </si>
  <si>
    <t xml:space="preserve">     - Repayment to related companies</t>
  </si>
  <si>
    <t xml:space="preserve">     - Advances from holding company</t>
  </si>
  <si>
    <t>Quarterly report on consolidated results for the second financial quarter ended 31 December 2009</t>
  </si>
  <si>
    <t>Condensed Consolidated Income Statements for the financial quarter ended 31 December 2009</t>
  </si>
  <si>
    <t xml:space="preserve"> (6 months)</t>
  </si>
  <si>
    <t xml:space="preserve"> 31-Dec-09</t>
  </si>
  <si>
    <t xml:space="preserve"> 31-Dec-08</t>
  </si>
  <si>
    <t>Condensed Consolidated Balance Sheets as at 31 December 2009</t>
  </si>
  <si>
    <t>Condensed Consolidated Cash Flow Statement for the financial quarter ended 31 December 2009</t>
  </si>
  <si>
    <t>Condensed Consolidated Statement of Changes in Equity for the financial quarter ended 31 December 2009</t>
  </si>
  <si>
    <t xml:space="preserve">6 months </t>
  </si>
  <si>
    <t>ended 31 December 2009</t>
  </si>
  <si>
    <t>Balance as at 31 December 2009</t>
  </si>
  <si>
    <t>ended 31 December 2008</t>
  </si>
  <si>
    <t>Balance as at 31 December 2008</t>
  </si>
  <si>
    <t>Impairment loss on inventories</t>
  </si>
  <si>
    <t>Contribution</t>
  </si>
  <si>
    <t xml:space="preserve">     - Impairment loss on inventories</t>
  </si>
  <si>
    <t xml:space="preserve">     - Dividend paid</t>
  </si>
  <si>
    <t xml:space="preserve">     - Purchase of own shares</t>
  </si>
  <si>
    <t>Changes in equity for the period ended 31 December 2008</t>
  </si>
  <si>
    <t xml:space="preserve">Share of  reserves in an associate </t>
  </si>
  <si>
    <t>Loss for the financial period</t>
  </si>
  <si>
    <t>Dividends distributed to equity holders</t>
  </si>
  <si>
    <t>Gross profit/(loss)</t>
  </si>
  <si>
    <t>Profit/(loss) before tax</t>
  </si>
  <si>
    <t>Profit/(loss) from operations</t>
  </si>
  <si>
    <t>Profit/(loss) for the period</t>
  </si>
  <si>
    <t>Exchange gain/(loss)</t>
  </si>
  <si>
    <t>Earnings/(loss) per share attributable to equity holders of the Company (sen):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</si>
</sst>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  <numFmt numFmtId="192" formatCode="[$-809]dd\ mmmm\ yyyy"/>
    <numFmt numFmtId="193" formatCode="[$-809]dd\ mmmm\ yyyy;@"/>
    <numFmt numFmtId="194" formatCode="0_);\(0\)"/>
    <numFmt numFmtId="195" formatCode="#,##0.0_);\(#,##0.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\Rm"/>
    <numFmt numFmtId="202" formatCode="&quot;Sen&quot;#,##0.00_);\(&quot;Sen&quot;#,##0.00\)"/>
    <numFmt numFmtId="203" formatCode="&quot;Sen&quot;\ #,##0.00_);\(&quot;Sen&quot;\ #,##0.00\)"/>
    <numFmt numFmtId="204" formatCode="\(#,##0.00\ &quot;Sen&quot;\)"/>
    <numFmt numFmtId="205" formatCode="#,##0.00\ &quot;Sen&quot;"/>
  </numFmts>
  <fonts count="2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93" fontId="1" fillId="0" borderId="0" xfId="0" applyNumberFormat="1" applyFont="1" applyAlignment="1">
      <alignment horizontal="center"/>
    </xf>
    <xf numFmtId="191" fontId="2" fillId="0" borderId="0" xfId="42" applyNumberFormat="1" applyFont="1" applyBorder="1" applyAlignment="1">
      <alignment/>
    </xf>
    <xf numFmtId="0" fontId="1" fillId="0" borderId="0" xfId="0" applyFont="1" applyAlignment="1" quotePrefix="1">
      <alignment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93" fontId="2" fillId="0" borderId="0" xfId="0" applyNumberFormat="1" applyFont="1" applyAlignment="1">
      <alignment/>
    </xf>
    <xf numFmtId="3" fontId="2" fillId="0" borderId="0" xfId="42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0" xfId="42" applyNumberFormat="1" applyFont="1" applyBorder="1" applyAlignment="1">
      <alignment horizontal="right"/>
    </xf>
    <xf numFmtId="3" fontId="2" fillId="0" borderId="11" xfId="42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2" xfId="42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191" fontId="2" fillId="0" borderId="0" xfId="42" applyNumberFormat="1" applyFont="1" applyAlignment="1">
      <alignment/>
    </xf>
    <xf numFmtId="193" fontId="1" fillId="0" borderId="0" xfId="0" applyNumberFormat="1" applyFont="1" applyBorder="1" applyAlignment="1">
      <alignment horizontal="center"/>
    </xf>
    <xf numFmtId="191" fontId="2" fillId="0" borderId="0" xfId="42" applyNumberFormat="1" applyFont="1" applyAlignment="1">
      <alignment horizontal="center"/>
    </xf>
    <xf numFmtId="191" fontId="2" fillId="0" borderId="13" xfId="42" applyNumberFormat="1" applyFont="1" applyBorder="1" applyAlignment="1">
      <alignment horizontal="center"/>
    </xf>
    <xf numFmtId="191" fontId="2" fillId="0" borderId="10" xfId="42" applyNumberFormat="1" applyFont="1" applyBorder="1" applyAlignment="1">
      <alignment/>
    </xf>
    <xf numFmtId="191" fontId="2" fillId="0" borderId="11" xfId="42" applyNumberFormat="1" applyFont="1" applyBorder="1" applyAlignment="1">
      <alignment/>
    </xf>
    <xf numFmtId="191" fontId="2" fillId="0" borderId="12" xfId="42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0" fillId="0" borderId="0" xfId="0" applyNumberFormat="1" applyAlignment="1">
      <alignment/>
    </xf>
    <xf numFmtId="0" fontId="7" fillId="0" borderId="0" xfId="0" applyFont="1" applyAlignment="1">
      <alignment/>
    </xf>
    <xf numFmtId="191" fontId="2" fillId="0" borderId="10" xfId="42" applyNumberFormat="1" applyFont="1" applyBorder="1" applyAlignment="1">
      <alignment horizontal="center"/>
    </xf>
    <xf numFmtId="191" fontId="2" fillId="0" borderId="0" xfId="0" applyNumberFormat="1" applyFont="1" applyBorder="1" applyAlignment="1">
      <alignment horizontal="center"/>
    </xf>
    <xf numFmtId="191" fontId="2" fillId="0" borderId="0" xfId="0" applyNumberFormat="1" applyFont="1" applyBorder="1" applyAlignment="1">
      <alignment horizontal="center" vertical="center"/>
    </xf>
    <xf numFmtId="191" fontId="2" fillId="0" borderId="0" xfId="0" applyNumberFormat="1" applyFont="1" applyAlignment="1">
      <alignment horizontal="center" vertical="center"/>
    </xf>
    <xf numFmtId="191" fontId="2" fillId="0" borderId="0" xfId="0" applyNumberFormat="1" applyFont="1" applyBorder="1" applyAlignment="1">
      <alignment horizontal="right" vertical="center"/>
    </xf>
    <xf numFmtId="191" fontId="2" fillId="0" borderId="14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/>
    </xf>
    <xf numFmtId="186" fontId="2" fillId="0" borderId="15" xfId="42" applyNumberFormat="1" applyFont="1" applyBorder="1" applyAlignment="1">
      <alignment horizontal="right"/>
    </xf>
    <xf numFmtId="191" fontId="2" fillId="0" borderId="0" xfId="42" applyNumberFormat="1" applyFont="1" applyBorder="1" applyAlignment="1">
      <alignment horizontal="center"/>
    </xf>
    <xf numFmtId="191" fontId="2" fillId="0" borderId="0" xfId="0" applyNumberFormat="1" applyFont="1" applyAlignment="1">
      <alignment vertical="center"/>
    </xf>
    <xf numFmtId="191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91" fontId="2" fillId="0" borderId="0" xfId="0" applyNumberFormat="1" applyFont="1" applyBorder="1" applyAlignment="1">
      <alignment horizontal="right"/>
    </xf>
    <xf numFmtId="191" fontId="2" fillId="0" borderId="0" xfId="42" applyNumberFormat="1" applyFont="1" applyFill="1" applyBorder="1" applyAlignment="1">
      <alignment/>
    </xf>
    <xf numFmtId="191" fontId="2" fillId="0" borderId="10" xfId="42" applyNumberFormat="1" applyFont="1" applyFill="1" applyBorder="1" applyAlignment="1">
      <alignment/>
    </xf>
    <xf numFmtId="0" fontId="2" fillId="0" borderId="0" xfId="0" applyFont="1" applyAlignment="1">
      <alignment wrapText="1"/>
    </xf>
    <xf numFmtId="191" fontId="2" fillId="0" borderId="16" xfId="42" applyNumberFormat="1" applyFont="1" applyBorder="1" applyAlignment="1">
      <alignment/>
    </xf>
    <xf numFmtId="191" fontId="2" fillId="0" borderId="0" xfId="42" applyNumberFormat="1" applyFont="1" applyBorder="1" applyAlignment="1">
      <alignment horizontal="right"/>
    </xf>
    <xf numFmtId="171" fontId="2" fillId="0" borderId="0" xfId="42" applyNumberFormat="1" applyFont="1" applyBorder="1" applyAlignment="1">
      <alignment/>
    </xf>
    <xf numFmtId="171" fontId="2" fillId="0" borderId="0" xfId="42" applyFont="1" applyAlignment="1">
      <alignment/>
    </xf>
    <xf numFmtId="191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vertical="top"/>
    </xf>
    <xf numFmtId="191" fontId="2" fillId="0" borderId="11" xfId="42" applyNumberFormat="1" applyFont="1" applyBorder="1" applyAlignment="1">
      <alignment horizontal="right"/>
    </xf>
    <xf numFmtId="191" fontId="2" fillId="0" borderId="0" xfId="0" applyNumberFormat="1" applyFont="1" applyBorder="1" applyAlignment="1">
      <alignment/>
    </xf>
    <xf numFmtId="191" fontId="2" fillId="0" borderId="10" xfId="42" applyNumberFormat="1" applyFont="1" applyFill="1" applyBorder="1" applyAlignment="1">
      <alignment/>
    </xf>
    <xf numFmtId="191" fontId="2" fillId="0" borderId="0" xfId="42" applyNumberFormat="1" applyFont="1" applyAlignment="1">
      <alignment/>
    </xf>
    <xf numFmtId="191" fontId="2" fillId="0" borderId="15" xfId="0" applyNumberFormat="1" applyFont="1" applyBorder="1" applyAlignment="1">
      <alignment/>
    </xf>
    <xf numFmtId="191" fontId="2" fillId="0" borderId="0" xfId="42" applyNumberFormat="1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114300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467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34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47625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29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38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showGridLines="0" tabSelected="1" zoomScalePageLayoutView="0" workbookViewId="0" topLeftCell="A18">
      <selection activeCell="A34" sqref="A34"/>
    </sheetView>
  </sheetViews>
  <sheetFormatPr defaultColWidth="9.140625" defaultRowHeight="18" customHeight="1"/>
  <cols>
    <col min="1" max="1" width="22.57421875" style="0" customWidth="1"/>
    <col min="2" max="2" width="7.8515625" style="0" customWidth="1"/>
    <col min="3" max="3" width="14.7109375" style="0" customWidth="1"/>
    <col min="4" max="4" width="2.140625" style="0" customWidth="1"/>
    <col min="5" max="5" width="14.28125" style="0" customWidth="1"/>
    <col min="6" max="6" width="2.28125" style="0" customWidth="1"/>
    <col min="7" max="7" width="15.8515625" style="0" customWidth="1"/>
    <col min="8" max="8" width="2.28125" style="0" customWidth="1"/>
    <col min="9" max="9" width="13.421875" style="0" customWidth="1"/>
  </cols>
  <sheetData>
    <row r="1" spans="1:8" ht="18" customHeight="1">
      <c r="A1" s="71"/>
      <c r="B1" s="71"/>
      <c r="C1" s="71"/>
      <c r="D1" s="71"/>
      <c r="E1" s="71"/>
      <c r="F1" s="71"/>
      <c r="G1" s="71"/>
      <c r="H1" s="10"/>
    </row>
    <row r="2" spans="1:8" ht="18" customHeight="1">
      <c r="A2" s="71"/>
      <c r="B2" s="71"/>
      <c r="C2" s="71"/>
      <c r="D2" s="71"/>
      <c r="E2" s="71"/>
      <c r="F2" s="71"/>
      <c r="G2" s="71"/>
      <c r="H2" s="10"/>
    </row>
    <row r="3" spans="1:8" ht="18" customHeight="1">
      <c r="A3" s="10"/>
      <c r="B3" s="10"/>
      <c r="C3" s="10"/>
      <c r="D3" s="10"/>
      <c r="E3" s="10"/>
      <c r="F3" s="10"/>
      <c r="G3" s="10"/>
      <c r="H3" s="10"/>
    </row>
    <row r="4" spans="1:9" ht="18" customHeight="1">
      <c r="A4" s="11" t="s">
        <v>111</v>
      </c>
      <c r="B4" s="12"/>
      <c r="C4" s="12"/>
      <c r="D4" s="12"/>
      <c r="E4" s="12"/>
      <c r="F4" s="12"/>
      <c r="G4" s="12"/>
      <c r="H4" s="12"/>
      <c r="I4" s="13" t="s">
        <v>4</v>
      </c>
    </row>
    <row r="5" spans="1:8" ht="18" customHeight="1">
      <c r="A5" s="2" t="s">
        <v>112</v>
      </c>
      <c r="B5" s="1"/>
      <c r="C5" s="1"/>
      <c r="D5" s="1"/>
      <c r="E5" s="1"/>
      <c r="F5" s="1"/>
      <c r="G5" s="1"/>
      <c r="H5" s="1"/>
    </row>
    <row r="6" spans="1:8" ht="18" customHeight="1">
      <c r="A6" s="4" t="s">
        <v>66</v>
      </c>
      <c r="B6" s="1"/>
      <c r="C6" s="1"/>
      <c r="D6" s="1"/>
      <c r="E6" s="1"/>
      <c r="F6" s="1"/>
      <c r="G6" s="1"/>
      <c r="H6" s="1"/>
    </row>
    <row r="7" spans="1:8" ht="18" customHeight="1">
      <c r="A7" s="4"/>
      <c r="B7" s="1"/>
      <c r="C7" s="1"/>
      <c r="D7" s="1"/>
      <c r="E7" s="1"/>
      <c r="F7" s="1"/>
      <c r="G7" s="1"/>
      <c r="H7" s="1"/>
    </row>
    <row r="8" spans="1:9" ht="18" customHeight="1">
      <c r="A8" s="4"/>
      <c r="B8" s="1"/>
      <c r="C8" s="72" t="s">
        <v>3</v>
      </c>
      <c r="D8" s="72"/>
      <c r="E8" s="72"/>
      <c r="F8" s="5"/>
      <c r="G8" s="72" t="s">
        <v>6</v>
      </c>
      <c r="H8" s="72"/>
      <c r="I8" s="72"/>
    </row>
    <row r="9" spans="1:9" ht="18" customHeight="1">
      <c r="A9" s="4"/>
      <c r="B9" s="1"/>
      <c r="C9" s="72" t="s">
        <v>64</v>
      </c>
      <c r="D9" s="72"/>
      <c r="E9" s="72"/>
      <c r="F9" s="5"/>
      <c r="G9" s="72" t="s">
        <v>113</v>
      </c>
      <c r="H9" s="72"/>
      <c r="I9" s="72"/>
    </row>
    <row r="10" spans="1:9" ht="18" customHeight="1">
      <c r="A10" s="1"/>
      <c r="B10" s="1"/>
      <c r="D10" s="3"/>
      <c r="E10" s="3" t="s">
        <v>62</v>
      </c>
      <c r="F10" s="3"/>
      <c r="H10" s="3"/>
      <c r="I10" s="3" t="s">
        <v>62</v>
      </c>
    </row>
    <row r="11" spans="1:9" ht="18" customHeight="1">
      <c r="A11" s="1"/>
      <c r="B11" s="1"/>
      <c r="C11" s="3" t="s">
        <v>44</v>
      </c>
      <c r="D11" s="3"/>
      <c r="E11" s="3" t="s">
        <v>65</v>
      </c>
      <c r="F11" s="3"/>
      <c r="G11" s="3" t="s">
        <v>44</v>
      </c>
      <c r="H11" s="3"/>
      <c r="I11" s="3" t="s">
        <v>65</v>
      </c>
    </row>
    <row r="12" spans="1:9" ht="18" customHeight="1">
      <c r="A12" s="1"/>
      <c r="B12" s="1"/>
      <c r="C12" s="3" t="s">
        <v>5</v>
      </c>
      <c r="D12" s="3"/>
      <c r="E12" s="3" t="s">
        <v>5</v>
      </c>
      <c r="F12" s="3"/>
      <c r="G12" s="3" t="s">
        <v>63</v>
      </c>
      <c r="H12" s="3"/>
      <c r="I12" s="3" t="s">
        <v>79</v>
      </c>
    </row>
    <row r="13" spans="1:9" ht="18" customHeight="1">
      <c r="A13" s="1"/>
      <c r="B13" s="1"/>
      <c r="C13" s="7" t="s">
        <v>114</v>
      </c>
      <c r="D13" s="10"/>
      <c r="E13" s="7" t="s">
        <v>115</v>
      </c>
      <c r="F13" s="10"/>
      <c r="G13" s="7" t="s">
        <v>114</v>
      </c>
      <c r="H13" s="7"/>
      <c r="I13" s="7" t="s">
        <v>115</v>
      </c>
    </row>
    <row r="14" spans="1:9" ht="18" customHeight="1">
      <c r="A14" s="1"/>
      <c r="B14" s="1"/>
      <c r="C14" s="3" t="s">
        <v>2</v>
      </c>
      <c r="D14" s="3"/>
      <c r="E14" s="3" t="s">
        <v>2</v>
      </c>
      <c r="F14" s="3"/>
      <c r="G14" s="3" t="s">
        <v>2</v>
      </c>
      <c r="I14" s="3" t="s">
        <v>2</v>
      </c>
    </row>
    <row r="15" spans="1:9" ht="18" customHeight="1">
      <c r="A15" s="1"/>
      <c r="B15" s="1"/>
      <c r="C15" s="5"/>
      <c r="D15" s="5"/>
      <c r="E15" s="5"/>
      <c r="F15" s="5"/>
      <c r="G15" s="5"/>
      <c r="I15" s="5"/>
    </row>
    <row r="16" spans="1:9" ht="18" customHeight="1">
      <c r="A16" s="1" t="s">
        <v>0</v>
      </c>
      <c r="B16" s="34"/>
      <c r="C16" s="50">
        <v>117627</v>
      </c>
      <c r="D16" s="50"/>
      <c r="E16" s="50">
        <v>98831</v>
      </c>
      <c r="F16" s="50"/>
      <c r="G16" s="50">
        <v>202607</v>
      </c>
      <c r="H16" s="50"/>
      <c r="I16" s="50">
        <v>234831</v>
      </c>
    </row>
    <row r="17" spans="1:9" ht="18" customHeight="1">
      <c r="A17" s="1" t="s">
        <v>84</v>
      </c>
      <c r="B17" s="1"/>
      <c r="C17" s="66">
        <v>-99336</v>
      </c>
      <c r="D17" s="67"/>
      <c r="E17" s="66">
        <v>-96208</v>
      </c>
      <c r="F17" s="67"/>
      <c r="G17" s="66">
        <v>-183401</v>
      </c>
      <c r="H17" s="67"/>
      <c r="I17" s="66">
        <v>-221942</v>
      </c>
    </row>
    <row r="18" spans="1:9" ht="18" customHeight="1">
      <c r="A18" s="1" t="s">
        <v>125</v>
      </c>
      <c r="B18" s="1"/>
      <c r="C18" s="65">
        <f>C16+C17</f>
        <v>18291</v>
      </c>
      <c r="D18" s="67"/>
      <c r="E18" s="65">
        <f>E16+E17</f>
        <v>2623</v>
      </c>
      <c r="F18" s="67"/>
      <c r="G18" s="65">
        <f>G16+G17</f>
        <v>19206</v>
      </c>
      <c r="H18" s="67"/>
      <c r="I18" s="65">
        <f>I16+I17</f>
        <v>12889</v>
      </c>
    </row>
    <row r="19" spans="1:9" ht="18.75" customHeight="1">
      <c r="A19" s="1" t="s">
        <v>124</v>
      </c>
      <c r="B19" s="1"/>
      <c r="C19" s="54">
        <v>0</v>
      </c>
      <c r="D19" s="27"/>
      <c r="E19" s="54">
        <v>-21116</v>
      </c>
      <c r="F19" s="27"/>
      <c r="G19" s="54">
        <v>0</v>
      </c>
      <c r="H19" s="27"/>
      <c r="I19" s="54">
        <v>-21116</v>
      </c>
    </row>
    <row r="20" spans="1:9" ht="18" customHeight="1">
      <c r="A20" s="1" t="s">
        <v>133</v>
      </c>
      <c r="B20" s="1"/>
      <c r="C20" s="39">
        <f>C18+C19</f>
        <v>18291</v>
      </c>
      <c r="D20" s="27"/>
      <c r="E20" s="39">
        <f>E18+E19</f>
        <v>-18493</v>
      </c>
      <c r="F20" s="27"/>
      <c r="G20" s="39">
        <f>G18+G19</f>
        <v>19206</v>
      </c>
      <c r="H20" s="27"/>
      <c r="I20" s="39">
        <f>I18+I19</f>
        <v>-8227</v>
      </c>
    </row>
    <row r="21" spans="1:9" ht="18" customHeight="1">
      <c r="A21" s="1" t="s">
        <v>86</v>
      </c>
      <c r="B21" s="1"/>
      <c r="C21" s="53">
        <v>-3192</v>
      </c>
      <c r="D21" s="27"/>
      <c r="E21" s="53">
        <v>-2727</v>
      </c>
      <c r="F21" s="27"/>
      <c r="G21" s="53">
        <v>-5903</v>
      </c>
      <c r="H21" s="27"/>
      <c r="I21" s="53">
        <v>-5162</v>
      </c>
    </row>
    <row r="22" spans="1:9" ht="18" customHeight="1">
      <c r="A22" s="20" t="s">
        <v>87</v>
      </c>
      <c r="B22" s="20"/>
      <c r="C22" s="54">
        <v>87</v>
      </c>
      <c r="D22" s="8"/>
      <c r="E22" s="54">
        <v>203</v>
      </c>
      <c r="F22" s="8"/>
      <c r="G22" s="54">
        <v>312</v>
      </c>
      <c r="H22" s="8"/>
      <c r="I22" s="54">
        <v>403</v>
      </c>
    </row>
    <row r="23" spans="1:9" ht="18" customHeight="1">
      <c r="A23" s="1" t="s">
        <v>135</v>
      </c>
      <c r="B23" s="20"/>
      <c r="C23" s="65">
        <f>+C18+C21+C22</f>
        <v>15186</v>
      </c>
      <c r="D23" s="69"/>
      <c r="E23" s="39">
        <f>E20+E21+E22</f>
        <v>-21017</v>
      </c>
      <c r="F23" s="69"/>
      <c r="G23" s="65">
        <f>+G18+G21+G22</f>
        <v>13615</v>
      </c>
      <c r="H23" s="69"/>
      <c r="I23" s="39">
        <f>I20+I21+I22</f>
        <v>-12986</v>
      </c>
    </row>
    <row r="24" spans="1:9" ht="9" customHeight="1">
      <c r="A24" s="1"/>
      <c r="B24" s="1"/>
      <c r="C24" s="8"/>
      <c r="D24" s="27"/>
      <c r="E24" s="8"/>
      <c r="F24" s="27"/>
      <c r="G24" s="8"/>
      <c r="H24" s="27"/>
      <c r="I24" s="8"/>
    </row>
    <row r="25" spans="1:9" ht="18" customHeight="1">
      <c r="A25" s="1" t="s">
        <v>85</v>
      </c>
      <c r="B25" s="1"/>
      <c r="C25" s="53">
        <v>-2022</v>
      </c>
      <c r="D25" s="8"/>
      <c r="E25" s="8">
        <v>-2362</v>
      </c>
      <c r="F25" s="27"/>
      <c r="G25" s="53">
        <v>-4038</v>
      </c>
      <c r="H25" s="27"/>
      <c r="I25" s="8">
        <v>-4460</v>
      </c>
    </row>
    <row r="26" spans="1:9" ht="18" customHeight="1">
      <c r="A26" s="1" t="s">
        <v>137</v>
      </c>
      <c r="B26" s="1"/>
      <c r="C26" s="53">
        <v>2337</v>
      </c>
      <c r="D26" s="8"/>
      <c r="E26" s="8">
        <v>395</v>
      </c>
      <c r="F26" s="27"/>
      <c r="G26" s="53">
        <v>2190</v>
      </c>
      <c r="H26" s="27"/>
      <c r="I26" s="8">
        <v>-1900</v>
      </c>
    </row>
    <row r="27" spans="1:9" ht="18" customHeight="1">
      <c r="A27" s="1" t="s">
        <v>88</v>
      </c>
      <c r="B27" s="1"/>
      <c r="C27" s="54">
        <v>0</v>
      </c>
      <c r="D27" s="8"/>
      <c r="E27" s="31">
        <v>33</v>
      </c>
      <c r="F27" s="27"/>
      <c r="G27" s="54">
        <v>0</v>
      </c>
      <c r="H27" s="27"/>
      <c r="I27" s="31">
        <v>-75</v>
      </c>
    </row>
    <row r="28" spans="1:9" ht="18" customHeight="1">
      <c r="A28" s="14" t="s">
        <v>134</v>
      </c>
      <c r="B28" s="1"/>
      <c r="C28" s="65">
        <f>SUM(C23:C27)</f>
        <v>15501</v>
      </c>
      <c r="D28" s="69"/>
      <c r="E28" s="65">
        <f>SUM(E23:E27)</f>
        <v>-22951</v>
      </c>
      <c r="F28" s="69"/>
      <c r="G28" s="65">
        <f>SUM(G23:G27)</f>
        <v>11767</v>
      </c>
      <c r="H28" s="69"/>
      <c r="I28" s="65">
        <f>SUM(I23:I27)</f>
        <v>-19421</v>
      </c>
    </row>
    <row r="29" spans="1:9" ht="18" customHeight="1">
      <c r="A29" s="1" t="s">
        <v>89</v>
      </c>
      <c r="B29" s="1"/>
      <c r="C29" s="31">
        <v>-3329</v>
      </c>
      <c r="D29" s="8"/>
      <c r="E29" s="31">
        <v>4125</v>
      </c>
      <c r="F29" s="27"/>
      <c r="G29" s="31">
        <v>-2458</v>
      </c>
      <c r="H29" s="27"/>
      <c r="I29" s="31">
        <v>3759</v>
      </c>
    </row>
    <row r="30" spans="1:9" ht="18" customHeight="1" thickBot="1">
      <c r="A30" s="14" t="s">
        <v>136</v>
      </c>
      <c r="B30" s="1"/>
      <c r="C30" s="68">
        <f>SUM(C28:C29)</f>
        <v>12172</v>
      </c>
      <c r="D30" s="69"/>
      <c r="E30" s="68">
        <f>SUM(E28:E29)</f>
        <v>-18826</v>
      </c>
      <c r="F30" s="69"/>
      <c r="G30" s="68">
        <f>SUM(G28:G29)</f>
        <v>9309</v>
      </c>
      <c r="H30" s="69"/>
      <c r="I30" s="68">
        <f>SUM(I28:I29)</f>
        <v>-15662</v>
      </c>
    </row>
    <row r="31" spans="1:9" ht="18" customHeight="1" thickTop="1">
      <c r="A31" s="4"/>
      <c r="B31" s="1"/>
      <c r="C31" s="8"/>
      <c r="D31" s="27"/>
      <c r="E31" s="8"/>
      <c r="F31" s="27"/>
      <c r="G31" s="8"/>
      <c r="H31" s="27"/>
      <c r="I31" s="8"/>
    </row>
    <row r="32" spans="1:9" ht="72.75" customHeight="1" thickBot="1">
      <c r="A32" s="55" t="s">
        <v>102</v>
      </c>
      <c r="B32" s="1"/>
      <c r="C32" s="56">
        <v>17917</v>
      </c>
      <c r="D32" s="57"/>
      <c r="E32" s="56">
        <v>-18359</v>
      </c>
      <c r="F32" s="27"/>
      <c r="G32" s="56">
        <v>19079</v>
      </c>
      <c r="H32" s="27"/>
      <c r="I32" s="56">
        <v>-7569</v>
      </c>
    </row>
    <row r="33" spans="1:9" ht="31.5" customHeight="1">
      <c r="A33" s="55"/>
      <c r="B33" s="1"/>
      <c r="C33" s="58"/>
      <c r="D33" s="57"/>
      <c r="E33" s="58"/>
      <c r="F33" s="8"/>
      <c r="G33" s="58"/>
      <c r="H33" s="8"/>
      <c r="I33" s="58"/>
    </row>
    <row r="34" spans="1:9" ht="37.5" customHeight="1">
      <c r="A34" s="55" t="s">
        <v>138</v>
      </c>
      <c r="B34" s="1"/>
      <c r="C34" s="58"/>
      <c r="D34" s="57"/>
      <c r="E34" s="58"/>
      <c r="F34" s="8"/>
      <c r="G34" s="58"/>
      <c r="H34" s="8"/>
      <c r="I34" s="58"/>
    </row>
    <row r="35" spans="1:9" ht="18" customHeight="1" thickBot="1">
      <c r="A35" s="4" t="s">
        <v>90</v>
      </c>
      <c r="B35" s="1"/>
      <c r="C35" s="43">
        <f>+C30/179000*100</f>
        <v>6.800000000000001</v>
      </c>
      <c r="E35" s="43">
        <f>+E30/179000*100</f>
        <v>-10.51731843575419</v>
      </c>
      <c r="G35" s="43">
        <f>+G30/179000*100</f>
        <v>5.200558659217877</v>
      </c>
      <c r="I35" s="43">
        <f>+I30/179000*100</f>
        <v>-8.749720670391062</v>
      </c>
    </row>
    <row r="36" spans="1:9" ht="18" customHeight="1" thickBot="1" thickTop="1">
      <c r="A36" s="1" t="s">
        <v>91</v>
      </c>
      <c r="B36" s="1"/>
      <c r="C36" s="42" t="s">
        <v>1</v>
      </c>
      <c r="E36" s="42" t="s">
        <v>1</v>
      </c>
      <c r="G36" s="42" t="s">
        <v>1</v>
      </c>
      <c r="I36" s="42" t="s">
        <v>1</v>
      </c>
    </row>
    <row r="37" spans="1:9" ht="18" customHeight="1" thickTop="1">
      <c r="A37" s="34"/>
      <c r="B37" s="34"/>
      <c r="C37" s="40"/>
      <c r="D37" s="49"/>
      <c r="E37" s="40"/>
      <c r="F37" s="49"/>
      <c r="G37" s="40"/>
      <c r="H37" s="50"/>
      <c r="I37" s="40"/>
    </row>
    <row r="38" spans="1:9" ht="18" customHeight="1">
      <c r="A38" s="14" t="s">
        <v>71</v>
      </c>
      <c r="B38" s="1"/>
      <c r="C38" s="1"/>
      <c r="D38" s="1"/>
      <c r="E38" s="1"/>
      <c r="F38" s="1"/>
      <c r="G38" s="1"/>
      <c r="H38" s="1"/>
      <c r="I38" s="8"/>
    </row>
    <row r="39" spans="1:9" ht="18" customHeight="1">
      <c r="A39" s="9" t="s">
        <v>96</v>
      </c>
      <c r="B39" s="1"/>
      <c r="C39" s="1"/>
      <c r="D39" s="1"/>
      <c r="E39" s="1"/>
      <c r="F39" s="1"/>
      <c r="G39" s="1"/>
      <c r="H39" s="1"/>
      <c r="I39" s="8"/>
    </row>
    <row r="40" spans="1:9" ht="18" customHeight="1">
      <c r="A40" s="34"/>
      <c r="B40" s="34"/>
      <c r="C40" s="40"/>
      <c r="D40" s="49"/>
      <c r="E40" s="40"/>
      <c r="F40" s="49"/>
      <c r="G40" s="40"/>
      <c r="H40" s="50"/>
      <c r="I40" s="40"/>
    </row>
    <row r="41" spans="1:9" ht="18" customHeight="1">
      <c r="A41" s="34"/>
      <c r="B41" s="34"/>
      <c r="C41" s="40"/>
      <c r="D41" s="49"/>
      <c r="E41" s="40"/>
      <c r="F41" s="49"/>
      <c r="G41" s="40"/>
      <c r="H41" s="50"/>
      <c r="I41" s="40"/>
    </row>
    <row r="42" spans="1:9" ht="18" customHeight="1">
      <c r="A42" s="34"/>
      <c r="B42" s="34"/>
      <c r="C42" s="40"/>
      <c r="D42" s="49"/>
      <c r="E42" s="40"/>
      <c r="F42" s="49"/>
      <c r="G42" s="40"/>
      <c r="H42" s="50"/>
      <c r="I42" s="40"/>
    </row>
    <row r="43" spans="1:9" ht="18" customHeight="1">
      <c r="A43" s="34"/>
      <c r="B43" s="34"/>
      <c r="C43" s="40"/>
      <c r="D43" s="49"/>
      <c r="E43" s="40"/>
      <c r="F43" s="49"/>
      <c r="G43" s="40"/>
      <c r="H43" s="50"/>
      <c r="I43" s="40"/>
    </row>
    <row r="44" spans="1:9" ht="18" customHeight="1">
      <c r="A44" s="34"/>
      <c r="B44" s="34"/>
      <c r="C44" s="40"/>
      <c r="D44" s="49"/>
      <c r="E44" s="40"/>
      <c r="F44" s="49"/>
      <c r="G44" s="40"/>
      <c r="H44" s="50"/>
      <c r="I44" s="40"/>
    </row>
    <row r="45" spans="1:9" ht="18" customHeight="1">
      <c r="A45" s="34"/>
      <c r="B45" s="34"/>
      <c r="C45" s="40"/>
      <c r="D45" s="49"/>
      <c r="E45" s="40"/>
      <c r="F45" s="49"/>
      <c r="G45" s="40"/>
      <c r="H45" s="50"/>
      <c r="I45" s="40"/>
    </row>
    <row r="46" spans="1:9" ht="18" customHeight="1">
      <c r="A46" s="34"/>
      <c r="B46" s="34"/>
      <c r="C46" s="40"/>
      <c r="D46" s="49"/>
      <c r="E46" s="40"/>
      <c r="F46" s="49"/>
      <c r="G46" s="40"/>
      <c r="H46" s="50"/>
      <c r="I46" s="40"/>
    </row>
    <row r="47" spans="1:9" ht="18" customHeight="1">
      <c r="A47" s="35"/>
      <c r="B47" s="34"/>
      <c r="C47" s="39"/>
      <c r="D47" s="41"/>
      <c r="E47" s="39"/>
      <c r="F47" s="41"/>
      <c r="G47" s="39"/>
      <c r="H47" s="38"/>
      <c r="I47" s="39"/>
    </row>
    <row r="48" spans="1:9" ht="18" customHeight="1">
      <c r="A48" s="60"/>
      <c r="B48" s="60"/>
      <c r="C48" s="39"/>
      <c r="D48" s="41"/>
      <c r="E48" s="39"/>
      <c r="F48" s="41"/>
      <c r="G48" s="39"/>
      <c r="H48" s="38"/>
      <c r="I48" s="39"/>
    </row>
    <row r="49" spans="1:9" ht="4.5" customHeight="1">
      <c r="A49" s="60"/>
      <c r="B49" s="60"/>
      <c r="C49" s="39"/>
      <c r="D49" s="41"/>
      <c r="E49" s="39"/>
      <c r="F49" s="41"/>
      <c r="G49" s="39"/>
      <c r="H49" s="38"/>
      <c r="I49" s="39"/>
    </row>
    <row r="50" spans="1:9" ht="18" customHeight="1">
      <c r="A50" s="60"/>
      <c r="B50" s="60"/>
      <c r="C50" s="39"/>
      <c r="D50" s="41"/>
      <c r="E50" s="39"/>
      <c r="F50" s="41"/>
      <c r="G50" s="39"/>
      <c r="H50" s="38"/>
      <c r="I50" s="39"/>
    </row>
    <row r="51" spans="1:9" ht="18" customHeight="1">
      <c r="A51" s="60"/>
      <c r="B51" s="60"/>
      <c r="C51" s="39"/>
      <c r="D51" s="41"/>
      <c r="E51" s="39"/>
      <c r="F51" s="41"/>
      <c r="G51" s="39"/>
      <c r="H51" s="38"/>
      <c r="I51" s="39"/>
    </row>
    <row r="52" spans="1:9" ht="18" customHeight="1">
      <c r="A52" s="60"/>
      <c r="B52" s="60"/>
      <c r="C52" s="39"/>
      <c r="D52" s="41"/>
      <c r="E52" s="39"/>
      <c r="F52" s="41"/>
      <c r="G52" s="39"/>
      <c r="H52" s="38"/>
      <c r="I52" s="39"/>
    </row>
    <row r="53" spans="1:9" ht="18" customHeight="1">
      <c r="A53" s="60"/>
      <c r="B53" s="60"/>
      <c r="C53" s="39"/>
      <c r="D53" s="41"/>
      <c r="E53" s="39"/>
      <c r="F53" s="41"/>
      <c r="G53" s="39"/>
      <c r="H53" s="38"/>
      <c r="I53" s="39"/>
    </row>
    <row r="54" spans="1:9" ht="18" customHeight="1">
      <c r="A54" s="60"/>
      <c r="B54" s="60"/>
      <c r="C54" s="39"/>
      <c r="D54" s="41"/>
      <c r="E54" s="39"/>
      <c r="F54" s="41"/>
      <c r="G54" s="39"/>
      <c r="H54" s="38"/>
      <c r="I54" s="39"/>
    </row>
    <row r="55" spans="1:9" ht="6" customHeight="1">
      <c r="A55" s="60"/>
      <c r="B55" s="60"/>
      <c r="C55" s="39"/>
      <c r="D55" s="41"/>
      <c r="E55" s="39"/>
      <c r="F55" s="41"/>
      <c r="G55" s="39"/>
      <c r="H55" s="38"/>
      <c r="I55" s="39"/>
    </row>
    <row r="56" spans="1:9" ht="18" customHeight="1">
      <c r="A56" s="60"/>
      <c r="B56" s="60"/>
      <c r="C56" s="39"/>
      <c r="D56" s="41"/>
      <c r="E56" s="39"/>
      <c r="F56" s="41"/>
      <c r="G56" s="39"/>
      <c r="H56" s="38"/>
      <c r="I56" s="39"/>
    </row>
    <row r="57" spans="1:9" ht="18" customHeight="1">
      <c r="A57" s="60"/>
      <c r="B57" s="60"/>
      <c r="C57" s="39"/>
      <c r="D57" s="41"/>
      <c r="E57" s="39"/>
      <c r="F57" s="41"/>
      <c r="G57" s="39"/>
      <c r="H57" s="38"/>
      <c r="I57" s="39"/>
    </row>
    <row r="58" spans="1:9" ht="18" customHeight="1">
      <c r="A58" s="60"/>
      <c r="B58" s="60"/>
      <c r="C58" s="39"/>
      <c r="D58" s="41"/>
      <c r="E58" s="39"/>
      <c r="F58" s="41"/>
      <c r="G58" s="39"/>
      <c r="H58" s="38"/>
      <c r="I58" s="39"/>
    </row>
    <row r="59" spans="1:9" ht="18" customHeight="1">
      <c r="A59" s="60"/>
      <c r="B59" s="60"/>
      <c r="C59" s="39"/>
      <c r="D59" s="41"/>
      <c r="E59" s="39"/>
      <c r="F59" s="41"/>
      <c r="G59" s="39"/>
      <c r="H59" s="38"/>
      <c r="I59" s="39"/>
    </row>
    <row r="60" spans="1:9" ht="18" customHeight="1">
      <c r="A60" s="60"/>
      <c r="B60" s="60"/>
      <c r="C60" s="39"/>
      <c r="D60" s="41"/>
      <c r="E60" s="39"/>
      <c r="F60" s="41"/>
      <c r="G60" s="39"/>
      <c r="H60" s="38"/>
      <c r="I60" s="39"/>
    </row>
    <row r="61" spans="1:9" ht="18" customHeight="1">
      <c r="A61" s="60"/>
      <c r="B61" s="60"/>
      <c r="C61" s="41"/>
      <c r="D61" s="41"/>
      <c r="E61" s="41"/>
      <c r="F61" s="41"/>
      <c r="G61" s="41"/>
      <c r="H61" s="38"/>
      <c r="I61" s="41"/>
    </row>
    <row r="62" spans="1:9" ht="18" customHeight="1">
      <c r="A62" s="60"/>
      <c r="B62" s="60"/>
      <c r="C62" s="41"/>
      <c r="D62" s="41"/>
      <c r="E62" s="41"/>
      <c r="F62" s="41"/>
      <c r="G62" s="41"/>
      <c r="H62" s="38"/>
      <c r="I62" s="41"/>
    </row>
    <row r="63" spans="1:9" ht="18" customHeight="1">
      <c r="A63" s="60"/>
      <c r="B63" s="60"/>
      <c r="C63" s="41"/>
      <c r="D63" s="41"/>
      <c r="E63" s="41"/>
      <c r="F63" s="41"/>
      <c r="G63" s="41"/>
      <c r="H63" s="38"/>
      <c r="I63" s="41"/>
    </row>
    <row r="64" spans="1:9" ht="18" customHeight="1">
      <c r="A64" s="60"/>
      <c r="B64" s="60"/>
      <c r="C64" s="41"/>
      <c r="D64" s="41"/>
      <c r="E64" s="41"/>
      <c r="F64" s="41"/>
      <c r="G64" s="41"/>
      <c r="H64" s="38"/>
      <c r="I64" s="41"/>
    </row>
    <row r="65" spans="1:9" ht="18" customHeight="1">
      <c r="A65" s="60"/>
      <c r="B65" s="60"/>
      <c r="C65" s="41"/>
      <c r="D65" s="41"/>
      <c r="E65" s="41"/>
      <c r="F65" s="41"/>
      <c r="G65" s="41"/>
      <c r="H65" s="38"/>
      <c r="I65" s="41"/>
    </row>
    <row r="66" spans="1:9" ht="18" customHeight="1">
      <c r="A66" s="60"/>
      <c r="B66" s="60"/>
      <c r="C66" s="41"/>
      <c r="D66" s="41"/>
      <c r="E66" s="41"/>
      <c r="F66" s="41"/>
      <c r="G66" s="41"/>
      <c r="H66" s="38"/>
      <c r="I66" s="41"/>
    </row>
    <row r="67" spans="1:9" ht="18" customHeight="1">
      <c r="A67" s="60"/>
      <c r="B67" s="60"/>
      <c r="C67" s="41"/>
      <c r="D67" s="41"/>
      <c r="E67" s="41"/>
      <c r="F67" s="41"/>
      <c r="G67" s="41"/>
      <c r="H67" s="38"/>
      <c r="I67" s="41"/>
    </row>
    <row r="68" spans="1:9" ht="18" customHeight="1">
      <c r="A68" s="60"/>
      <c r="B68" s="60"/>
      <c r="C68" s="41"/>
      <c r="D68" s="41"/>
      <c r="E68" s="41"/>
      <c r="F68" s="41"/>
      <c r="G68" s="41"/>
      <c r="H68" s="38"/>
      <c r="I68" s="41"/>
    </row>
    <row r="69" spans="1:9" ht="18" customHeight="1">
      <c r="A69" s="60"/>
      <c r="B69" s="60"/>
      <c r="C69" s="41"/>
      <c r="D69" s="41"/>
      <c r="E69" s="41"/>
      <c r="F69" s="41"/>
      <c r="G69" s="41"/>
      <c r="H69" s="38"/>
      <c r="I69" s="41"/>
    </row>
    <row r="70" spans="1:9" ht="18" customHeight="1">
      <c r="A70" s="60"/>
      <c r="B70" s="60"/>
      <c r="C70" s="45"/>
      <c r="D70" s="45"/>
      <c r="E70" s="45"/>
      <c r="F70" s="45"/>
      <c r="G70" s="45"/>
      <c r="H70" s="46"/>
      <c r="I70" s="45"/>
    </row>
    <row r="71" spans="1:9" ht="18" customHeight="1">
      <c r="A71" s="61"/>
      <c r="B71" s="60"/>
      <c r="C71" s="41"/>
      <c r="D71" s="41"/>
      <c r="E71" s="41"/>
      <c r="F71" s="41"/>
      <c r="G71" s="41"/>
      <c r="H71" s="38"/>
      <c r="I71" s="41"/>
    </row>
    <row r="72" spans="1:9" ht="18" customHeight="1">
      <c r="A72" s="20"/>
      <c r="B72" s="20"/>
      <c r="C72" s="6"/>
      <c r="D72" s="6"/>
      <c r="E72" s="6"/>
      <c r="F72" s="6"/>
      <c r="G72" s="6"/>
      <c r="H72" s="6"/>
      <c r="I72" s="6"/>
    </row>
    <row r="73" spans="1:9" ht="18" customHeight="1">
      <c r="A73" s="62"/>
      <c r="B73" s="20"/>
      <c r="C73" s="20"/>
      <c r="D73" s="20"/>
      <c r="E73" s="20"/>
      <c r="F73" s="20"/>
      <c r="G73" s="20"/>
      <c r="H73" s="20"/>
      <c r="I73" s="8"/>
    </row>
    <row r="74" spans="1:9" ht="18" customHeight="1">
      <c r="A74" s="63"/>
      <c r="B74" s="20"/>
      <c r="C74" s="20"/>
      <c r="D74" s="20"/>
      <c r="E74" s="20"/>
      <c r="F74" s="20"/>
      <c r="G74" s="20"/>
      <c r="H74" s="20"/>
      <c r="I74" s="8"/>
    </row>
    <row r="75" spans="1:9" ht="18" customHeight="1">
      <c r="A75" s="34"/>
      <c r="B75" s="34"/>
      <c r="C75" s="41"/>
      <c r="D75" s="41"/>
      <c r="E75" s="41"/>
      <c r="F75" s="41"/>
      <c r="G75" s="41"/>
      <c r="H75" s="38"/>
      <c r="I75" s="41"/>
    </row>
    <row r="76" spans="1:9" ht="18" customHeight="1">
      <c r="A76" s="60"/>
      <c r="B76" s="60"/>
      <c r="C76" s="41"/>
      <c r="D76" s="41"/>
      <c r="E76" s="41"/>
      <c r="F76" s="41"/>
      <c r="G76" s="41"/>
      <c r="H76" s="38"/>
      <c r="I76" s="41"/>
    </row>
    <row r="77" spans="1:9" ht="18" customHeight="1">
      <c r="A77" s="60"/>
      <c r="B77" s="60"/>
      <c r="C77" s="41"/>
      <c r="D77" s="41"/>
      <c r="E77" s="41"/>
      <c r="F77" s="41"/>
      <c r="G77" s="41"/>
      <c r="H77" s="38"/>
      <c r="I77" s="41"/>
    </row>
    <row r="78" spans="1:9" ht="18" customHeight="1">
      <c r="A78" s="60"/>
      <c r="B78" s="60"/>
      <c r="C78" s="41"/>
      <c r="D78" s="41"/>
      <c r="E78" s="41"/>
      <c r="F78" s="41"/>
      <c r="G78" s="41"/>
      <c r="H78" s="38"/>
      <c r="I78" s="41"/>
    </row>
    <row r="79" spans="1:9" ht="14.25" customHeight="1">
      <c r="A79" s="60"/>
      <c r="B79" s="60"/>
      <c r="C79" s="41"/>
      <c r="D79" s="41"/>
      <c r="E79" s="41"/>
      <c r="F79" s="41"/>
      <c r="G79" s="41"/>
      <c r="H79" s="38"/>
      <c r="I79" s="41"/>
    </row>
    <row r="80" spans="1:9" ht="21.75" customHeight="1">
      <c r="A80" s="60"/>
      <c r="B80" s="60"/>
      <c r="C80" s="41"/>
      <c r="D80" s="41"/>
      <c r="E80" s="41"/>
      <c r="F80" s="41"/>
      <c r="G80" s="41"/>
      <c r="H80" s="38"/>
      <c r="I80" s="41"/>
    </row>
    <row r="81" spans="1:9" ht="18" customHeight="1">
      <c r="A81" s="60"/>
      <c r="B81" s="60"/>
      <c r="C81" s="41"/>
      <c r="D81" s="41"/>
      <c r="E81" s="41"/>
      <c r="F81" s="41"/>
      <c r="G81" s="41"/>
      <c r="H81" s="38"/>
      <c r="I81" s="41"/>
    </row>
    <row r="82" spans="1:9" ht="18" customHeight="1">
      <c r="A82" s="60"/>
      <c r="B82" s="60"/>
      <c r="C82" s="41"/>
      <c r="D82" s="41"/>
      <c r="E82" s="41"/>
      <c r="F82" s="41"/>
      <c r="G82" s="41"/>
      <c r="H82" s="38"/>
      <c r="I82" s="41"/>
    </row>
    <row r="83" spans="1:9" ht="18" customHeight="1">
      <c r="A83" s="60"/>
      <c r="B83" s="60"/>
      <c r="C83" s="41"/>
      <c r="D83" s="41"/>
      <c r="E83" s="41"/>
      <c r="F83" s="41"/>
      <c r="G83" s="41"/>
      <c r="H83" s="38"/>
      <c r="I83" s="41"/>
    </row>
    <row r="84" spans="1:9" ht="18" customHeight="1">
      <c r="A84" s="60"/>
      <c r="B84" s="60"/>
      <c r="C84" s="41"/>
      <c r="D84" s="41"/>
      <c r="E84" s="41"/>
      <c r="F84" s="41"/>
      <c r="G84" s="41"/>
      <c r="H84" s="38"/>
      <c r="I84" s="41"/>
    </row>
    <row r="85" spans="1:9" ht="18" customHeight="1">
      <c r="A85" s="60"/>
      <c r="B85" s="60"/>
      <c r="C85" s="41"/>
      <c r="D85" s="41"/>
      <c r="E85" s="41"/>
      <c r="F85" s="41"/>
      <c r="G85" s="41"/>
      <c r="H85" s="38"/>
      <c r="I85" s="41"/>
    </row>
    <row r="87" ht="12.75" customHeight="1"/>
    <row r="93" spans="1:9" ht="51" customHeight="1">
      <c r="A93" s="70" t="s">
        <v>7</v>
      </c>
      <c r="B93" s="70"/>
      <c r="C93" s="70"/>
      <c r="D93" s="70"/>
      <c r="E93" s="70"/>
      <c r="F93" s="70"/>
      <c r="G93" s="70"/>
      <c r="H93" s="70"/>
      <c r="I93" s="70"/>
    </row>
    <row r="130" spans="1:9" ht="18" customHeight="1">
      <c r="A130" s="1"/>
      <c r="B130" s="1"/>
      <c r="C130" s="1"/>
      <c r="D130" s="20"/>
      <c r="E130" s="59"/>
      <c r="F130" s="1"/>
      <c r="G130" s="8"/>
      <c r="H130" s="8"/>
      <c r="I130" s="1"/>
    </row>
  </sheetData>
  <sheetProtection/>
  <mergeCells count="6">
    <mergeCell ref="A93:I93"/>
    <mergeCell ref="A1:G2"/>
    <mergeCell ref="C8:E8"/>
    <mergeCell ref="G8:I8"/>
    <mergeCell ref="C9:E9"/>
    <mergeCell ref="G9:I9"/>
  </mergeCells>
  <printOptions/>
  <pageMargins left="1.25" right="0.37" top="1" bottom="1" header="0.5" footer="0.5"/>
  <pageSetup fitToHeight="1" fitToWidth="1"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PageLayoutView="0" workbookViewId="0" topLeftCell="A4">
      <selection activeCell="E51" sqref="E51"/>
    </sheetView>
  </sheetViews>
  <sheetFormatPr defaultColWidth="8.8515625" defaultRowHeight="12.75"/>
  <cols>
    <col min="1" max="1" width="4.8515625" style="1" customWidth="1"/>
    <col min="2" max="2" width="19.00390625" style="1" customWidth="1"/>
    <col min="3" max="3" width="13.57421875" style="1" customWidth="1"/>
    <col min="4" max="4" width="18.57421875" style="1" customWidth="1"/>
    <col min="5" max="5" width="15.140625" style="1" customWidth="1"/>
    <col min="6" max="6" width="5.57421875" style="1" customWidth="1"/>
    <col min="7" max="7" width="14.57421875" style="1" customWidth="1"/>
    <col min="8" max="9" width="8.8515625" style="1" customWidth="1"/>
    <col min="10" max="10" width="9.57421875" style="1" bestFit="1" customWidth="1"/>
    <col min="11" max="16384" width="8.8515625" style="1" customWidth="1"/>
  </cols>
  <sheetData>
    <row r="1" spans="7:9" ht="19.5" customHeight="1">
      <c r="G1" s="15" t="s">
        <v>7</v>
      </c>
      <c r="I1" s="15"/>
    </row>
    <row r="2" ht="19.5" customHeight="1"/>
    <row r="3" spans="1:7" ht="31.5" customHeight="1">
      <c r="A3" s="11" t="s">
        <v>111</v>
      </c>
      <c r="B3" s="12"/>
      <c r="C3" s="12"/>
      <c r="D3" s="12"/>
      <c r="E3" s="12"/>
      <c r="F3" s="12"/>
      <c r="G3" s="13" t="s">
        <v>8</v>
      </c>
    </row>
    <row r="4" ht="19.5" customHeight="1">
      <c r="A4" s="2" t="s">
        <v>116</v>
      </c>
    </row>
    <row r="5" spans="1:5" ht="19.5" customHeight="1">
      <c r="A5" s="4" t="s">
        <v>67</v>
      </c>
      <c r="E5" s="3"/>
    </row>
    <row r="6" spans="5:7" ht="15" customHeight="1">
      <c r="E6" s="3" t="s">
        <v>9</v>
      </c>
      <c r="G6" s="3" t="s">
        <v>10</v>
      </c>
    </row>
    <row r="7" spans="3:7" ht="15" customHeight="1">
      <c r="C7" s="16"/>
      <c r="E7" s="7" t="s">
        <v>114</v>
      </c>
      <c r="F7" s="17"/>
      <c r="G7" s="7" t="s">
        <v>93</v>
      </c>
    </row>
    <row r="8" spans="3:7" ht="15" customHeight="1">
      <c r="C8" s="16"/>
      <c r="E8" s="3" t="s">
        <v>2</v>
      </c>
      <c r="G8" s="3" t="s">
        <v>2</v>
      </c>
    </row>
    <row r="9" spans="1:7" ht="16.5" customHeight="1">
      <c r="A9" s="14" t="s">
        <v>55</v>
      </c>
      <c r="C9" s="20"/>
      <c r="E9" s="18"/>
      <c r="F9" s="19"/>
      <c r="G9" s="18"/>
    </row>
    <row r="10" spans="2:7" ht="16.5" customHeight="1">
      <c r="B10" s="1" t="s">
        <v>11</v>
      </c>
      <c r="C10" s="20"/>
      <c r="E10" s="21">
        <v>287057</v>
      </c>
      <c r="F10" s="19"/>
      <c r="G10" s="21">
        <v>292465</v>
      </c>
    </row>
    <row r="11" spans="2:7" ht="16.5" customHeight="1">
      <c r="B11" s="1" t="s">
        <v>48</v>
      </c>
      <c r="C11" s="20"/>
      <c r="E11" s="21">
        <v>13186</v>
      </c>
      <c r="F11" s="19"/>
      <c r="G11" s="21">
        <v>13186</v>
      </c>
    </row>
    <row r="12" spans="2:7" ht="16.5" customHeight="1">
      <c r="B12" s="1" t="s">
        <v>12</v>
      </c>
      <c r="C12" s="20"/>
      <c r="E12" s="21">
        <v>935</v>
      </c>
      <c r="F12" s="19"/>
      <c r="G12" s="21">
        <v>935</v>
      </c>
    </row>
    <row r="13" spans="2:7" ht="16.5" customHeight="1">
      <c r="B13" s="1" t="s">
        <v>92</v>
      </c>
      <c r="C13" s="20"/>
      <c r="E13" s="21">
        <v>1689</v>
      </c>
      <c r="F13" s="19"/>
      <c r="G13" s="21">
        <f>3922</f>
        <v>3922</v>
      </c>
    </row>
    <row r="14" spans="3:7" ht="16.5" customHeight="1">
      <c r="C14" s="20"/>
      <c r="E14" s="22">
        <f>SUM(E10:E13)</f>
        <v>302867</v>
      </c>
      <c r="F14" s="18"/>
      <c r="G14" s="22">
        <f>SUM(G10:G13)</f>
        <v>310508</v>
      </c>
    </row>
    <row r="15" spans="1:7" ht="16.5" customHeight="1">
      <c r="A15" s="14" t="s">
        <v>56</v>
      </c>
      <c r="C15" s="20"/>
      <c r="D15" s="20"/>
      <c r="E15" s="21"/>
      <c r="F15" s="23"/>
      <c r="G15" s="21"/>
    </row>
    <row r="16" spans="2:7" ht="16.5" customHeight="1">
      <c r="B16" s="1" t="s">
        <v>13</v>
      </c>
      <c r="C16" s="20"/>
      <c r="D16" s="20"/>
      <c r="E16" s="21">
        <v>81145</v>
      </c>
      <c r="F16" s="23"/>
      <c r="G16" s="21">
        <v>48466</v>
      </c>
    </row>
    <row r="17" spans="2:7" ht="16.5" customHeight="1">
      <c r="B17" s="1" t="s">
        <v>49</v>
      </c>
      <c r="C17" s="20"/>
      <c r="D17" s="20"/>
      <c r="E17" s="21">
        <v>59609</v>
      </c>
      <c r="F17" s="23"/>
      <c r="G17" s="21">
        <v>37175</v>
      </c>
    </row>
    <row r="18" spans="2:7" ht="16.5" customHeight="1">
      <c r="B18" s="1" t="s">
        <v>78</v>
      </c>
      <c r="C18" s="20"/>
      <c r="D18" s="20"/>
      <c r="E18" s="21">
        <v>248</v>
      </c>
      <c r="F18" s="23"/>
      <c r="G18" s="21">
        <v>248</v>
      </c>
    </row>
    <row r="19" spans="2:7" ht="16.5" customHeight="1">
      <c r="B19" s="1" t="s">
        <v>94</v>
      </c>
      <c r="C19" s="20"/>
      <c r="D19" s="20"/>
      <c r="E19" s="21">
        <v>542</v>
      </c>
      <c r="F19" s="23"/>
      <c r="G19" s="21">
        <v>542</v>
      </c>
    </row>
    <row r="20" spans="2:7" ht="16.5" customHeight="1">
      <c r="B20" s="1" t="s">
        <v>50</v>
      </c>
      <c r="C20" s="20"/>
      <c r="D20" s="20"/>
      <c r="E20" s="21">
        <v>32755</v>
      </c>
      <c r="F20" s="23"/>
      <c r="G20" s="21">
        <v>15577</v>
      </c>
    </row>
    <row r="21" spans="2:7" ht="16.5" customHeight="1">
      <c r="B21" s="1" t="s">
        <v>14</v>
      </c>
      <c r="C21" s="20"/>
      <c r="D21" s="20"/>
      <c r="E21" s="21">
        <v>246</v>
      </c>
      <c r="F21" s="23"/>
      <c r="G21" s="21">
        <v>117</v>
      </c>
    </row>
    <row r="22" spans="2:7" ht="16.5" customHeight="1">
      <c r="B22" s="1" t="s">
        <v>15</v>
      </c>
      <c r="C22" s="20"/>
      <c r="D22" s="20"/>
      <c r="E22" s="21">
        <v>8902</v>
      </c>
      <c r="F22" s="23"/>
      <c r="G22" s="21">
        <v>24776</v>
      </c>
    </row>
    <row r="23" spans="3:7" ht="16.5" customHeight="1">
      <c r="C23" s="20"/>
      <c r="D23" s="20"/>
      <c r="E23" s="22">
        <f>SUM(E16:E22)</f>
        <v>183447</v>
      </c>
      <c r="F23" s="23"/>
      <c r="G23" s="22">
        <f>SUM(G16:G22)</f>
        <v>126901</v>
      </c>
    </row>
    <row r="24" spans="1:7" ht="16.5" customHeight="1">
      <c r="A24" s="14" t="s">
        <v>59</v>
      </c>
      <c r="B24" s="14"/>
      <c r="C24" s="20"/>
      <c r="D24" s="20"/>
      <c r="E24" s="21"/>
      <c r="F24" s="23"/>
      <c r="G24" s="21"/>
    </row>
    <row r="25" spans="2:7" ht="16.5" customHeight="1">
      <c r="B25" s="1" t="s">
        <v>45</v>
      </c>
      <c r="C25" s="20"/>
      <c r="D25" s="20"/>
      <c r="E25" s="21">
        <f>145888</f>
        <v>145888</v>
      </c>
      <c r="F25" s="23"/>
      <c r="G25" s="21">
        <v>100820</v>
      </c>
    </row>
    <row r="26" spans="2:7" ht="16.5" customHeight="1">
      <c r="B26" s="1" t="s">
        <v>46</v>
      </c>
      <c r="C26" s="20"/>
      <c r="D26" s="20"/>
      <c r="E26" s="21">
        <v>20217</v>
      </c>
      <c r="F26" s="23"/>
      <c r="G26" s="21">
        <v>19432</v>
      </c>
    </row>
    <row r="27" spans="2:7" ht="16.5" customHeight="1">
      <c r="B27" s="1" t="s">
        <v>19</v>
      </c>
      <c r="C27" s="20"/>
      <c r="D27" s="20"/>
      <c r="E27" s="21">
        <v>22</v>
      </c>
      <c r="F27" s="23"/>
      <c r="G27" s="21">
        <v>2</v>
      </c>
    </row>
    <row r="28" spans="2:7" ht="16.5" customHeight="1">
      <c r="B28" s="1" t="s">
        <v>61</v>
      </c>
      <c r="C28" s="20"/>
      <c r="D28" s="20"/>
      <c r="E28" s="21">
        <v>344</v>
      </c>
      <c r="F28" s="23"/>
      <c r="G28" s="21">
        <v>365</v>
      </c>
    </row>
    <row r="29" spans="1:7" ht="16.5" customHeight="1">
      <c r="A29" s="14" t="s">
        <v>7</v>
      </c>
      <c r="C29" s="20"/>
      <c r="D29" s="20"/>
      <c r="E29" s="22">
        <f>SUM(E25:E28)</f>
        <v>166471</v>
      </c>
      <c r="F29" s="23"/>
      <c r="G29" s="22">
        <f>SUM(G25:G28)</f>
        <v>120619</v>
      </c>
    </row>
    <row r="30" spans="3:7" ht="16.5" customHeight="1">
      <c r="C30" s="20"/>
      <c r="D30" s="20"/>
      <c r="E30" s="21"/>
      <c r="F30" s="23"/>
      <c r="G30" s="21"/>
    </row>
    <row r="31" spans="1:7" ht="16.5" customHeight="1">
      <c r="A31" s="14" t="s">
        <v>103</v>
      </c>
      <c r="C31" s="20"/>
      <c r="D31" s="20"/>
      <c r="E31" s="64">
        <f>+E23-E29</f>
        <v>16976</v>
      </c>
      <c r="F31" s="23"/>
      <c r="G31" s="64">
        <f>+G23-G29</f>
        <v>6282</v>
      </c>
    </row>
    <row r="32" spans="5:7" ht="16.5" customHeight="1">
      <c r="E32" s="20"/>
      <c r="F32" s="20"/>
      <c r="G32" s="20"/>
    </row>
    <row r="33" spans="1:7" ht="16.5" customHeight="1">
      <c r="A33" s="14" t="s">
        <v>60</v>
      </c>
      <c r="C33" s="20"/>
      <c r="D33" s="20"/>
      <c r="E33" s="21"/>
      <c r="F33" s="23"/>
      <c r="G33" s="21"/>
    </row>
    <row r="34" spans="1:7" ht="16.5" customHeight="1">
      <c r="A34" s="14"/>
      <c r="B34" s="1" t="s">
        <v>47</v>
      </c>
      <c r="C34" s="20"/>
      <c r="D34" s="20"/>
      <c r="E34" s="21">
        <v>0</v>
      </c>
      <c r="F34" s="23"/>
      <c r="G34" s="21">
        <v>6</v>
      </c>
    </row>
    <row r="35" spans="1:7" ht="16.5" customHeight="1">
      <c r="A35" s="14"/>
      <c r="B35" s="1" t="s">
        <v>45</v>
      </c>
      <c r="C35" s="20"/>
      <c r="D35" s="20"/>
      <c r="E35" s="21">
        <v>76633</v>
      </c>
      <c r="F35" s="23"/>
      <c r="G35" s="21">
        <v>82945</v>
      </c>
    </row>
    <row r="36" spans="1:7" ht="16.5" customHeight="1">
      <c r="A36" s="14" t="s">
        <v>7</v>
      </c>
      <c r="C36" s="20"/>
      <c r="D36" s="20"/>
      <c r="E36" s="22">
        <f>SUM(E34:E35)</f>
        <v>76633</v>
      </c>
      <c r="F36" s="23"/>
      <c r="G36" s="22">
        <f>SUM(G34:G35)</f>
        <v>82951</v>
      </c>
    </row>
    <row r="37" spans="5:7" ht="16.5" customHeight="1">
      <c r="E37" s="20"/>
      <c r="F37" s="20"/>
      <c r="G37" s="20"/>
    </row>
    <row r="38" spans="5:7" ht="16.5" customHeight="1" thickBot="1">
      <c r="E38" s="24">
        <f>+E14+E31-E36</f>
        <v>243210</v>
      </c>
      <c r="F38" s="23"/>
      <c r="G38" s="24">
        <f>+G14+G31-G36</f>
        <v>233839</v>
      </c>
    </row>
    <row r="39" spans="5:7" ht="16.5" customHeight="1" thickTop="1">
      <c r="E39" s="20"/>
      <c r="F39" s="20"/>
      <c r="G39" s="20"/>
    </row>
    <row r="40" spans="1:7" ht="16.5" customHeight="1">
      <c r="A40" s="14" t="s">
        <v>57</v>
      </c>
      <c r="C40" s="20"/>
      <c r="D40" s="20"/>
      <c r="E40" s="21"/>
      <c r="F40" s="23"/>
      <c r="G40" s="21"/>
    </row>
    <row r="41" spans="1:7" ht="16.5" customHeight="1">
      <c r="A41" s="14" t="s">
        <v>73</v>
      </c>
      <c r="C41" s="20"/>
      <c r="D41" s="20"/>
      <c r="E41" s="21"/>
      <c r="F41" s="23"/>
      <c r="G41" s="21"/>
    </row>
    <row r="42" spans="2:7" ht="16.5" customHeight="1">
      <c r="B42" s="1" t="s">
        <v>16</v>
      </c>
      <c r="C42" s="20"/>
      <c r="D42" s="20"/>
      <c r="E42" s="23">
        <v>179000</v>
      </c>
      <c r="F42" s="23"/>
      <c r="G42" s="23">
        <v>179000</v>
      </c>
    </row>
    <row r="43" spans="2:7" ht="16.5" customHeight="1">
      <c r="B43" s="1" t="s">
        <v>80</v>
      </c>
      <c r="C43" s="20"/>
      <c r="D43" s="20"/>
      <c r="E43" s="52">
        <v>-383</v>
      </c>
      <c r="F43" s="23"/>
      <c r="G43" s="52">
        <v>-331</v>
      </c>
    </row>
    <row r="44" spans="2:7" ht="16.5" customHeight="1">
      <c r="B44" s="1" t="s">
        <v>17</v>
      </c>
      <c r="C44" s="20"/>
      <c r="D44" s="20"/>
      <c r="E44" s="23">
        <v>14919</v>
      </c>
      <c r="F44" s="23"/>
      <c r="G44" s="23">
        <v>14919</v>
      </c>
    </row>
    <row r="45" spans="2:7" ht="16.5" customHeight="1">
      <c r="B45" s="1" t="s">
        <v>51</v>
      </c>
      <c r="C45" s="25"/>
      <c r="D45" s="20"/>
      <c r="E45" s="23">
        <v>31336</v>
      </c>
      <c r="F45" s="23"/>
      <c r="G45" s="23">
        <v>31679</v>
      </c>
    </row>
    <row r="46" spans="2:7" ht="16.5" customHeight="1">
      <c r="B46" s="1" t="s">
        <v>18</v>
      </c>
      <c r="C46" s="20"/>
      <c r="D46" s="20"/>
      <c r="E46" s="23">
        <f>18338</f>
        <v>18338</v>
      </c>
      <c r="F46" s="23"/>
      <c r="G46" s="23">
        <v>8572</v>
      </c>
    </row>
    <row r="47" spans="3:7" ht="8.25" customHeight="1">
      <c r="C47" s="20"/>
      <c r="D47" s="20"/>
      <c r="E47" s="23"/>
      <c r="F47" s="23"/>
      <c r="G47" s="23"/>
    </row>
    <row r="48" spans="1:7" ht="16.5" customHeight="1" thickBot="1">
      <c r="A48" s="14" t="s">
        <v>58</v>
      </c>
      <c r="C48" s="20"/>
      <c r="D48" s="20"/>
      <c r="E48" s="24">
        <f>SUM(E42:E46)</f>
        <v>243210</v>
      </c>
      <c r="F48" s="23"/>
      <c r="G48" s="24">
        <f>SUM(G42:G46)</f>
        <v>233839</v>
      </c>
    </row>
    <row r="49" spans="1:7" ht="16.5" customHeight="1" thickTop="1">
      <c r="A49" s="14"/>
      <c r="C49" s="20"/>
      <c r="D49" s="20"/>
      <c r="E49" s="21"/>
      <c r="F49" s="23"/>
      <c r="G49" s="21"/>
    </row>
    <row r="50" spans="1:4" ht="16.5" customHeight="1">
      <c r="A50" s="14" t="s">
        <v>69</v>
      </c>
      <c r="C50" s="20"/>
      <c r="D50" s="20"/>
    </row>
    <row r="51" spans="1:7" ht="11.25" customHeight="1" thickBot="1">
      <c r="A51" s="14" t="s">
        <v>68</v>
      </c>
      <c r="C51" s="20"/>
      <c r="D51" s="20"/>
      <c r="E51" s="47">
        <f>+E48/E42</f>
        <v>1.3587150837988826</v>
      </c>
      <c r="F51" s="44"/>
      <c r="G51" s="47">
        <f>+G48/G42</f>
        <v>1.3063631284916202</v>
      </c>
    </row>
    <row r="52" spans="1:7" ht="29.25" customHeight="1" thickTop="1">
      <c r="A52" s="26" t="s">
        <v>72</v>
      </c>
      <c r="C52" s="20"/>
      <c r="G52" s="27"/>
    </row>
    <row r="53" ht="12.75" customHeight="1">
      <c r="A53" s="14" t="s">
        <v>97</v>
      </c>
    </row>
    <row r="54" ht="19.5" customHeight="1"/>
  </sheetData>
  <sheetProtection/>
  <printOptions/>
  <pageMargins left="1.38" right="0.75" top="0.78" bottom="0.75" header="0.5" footer="0.5"/>
  <pageSetup fitToHeight="1" fitToWidth="1" horizontalDpi="1200" verticalDpi="12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PageLayoutView="0" workbookViewId="0" topLeftCell="A1">
      <selection activeCell="A13" sqref="A13"/>
    </sheetView>
  </sheetViews>
  <sheetFormatPr defaultColWidth="9.140625" defaultRowHeight="18" customHeight="1"/>
  <cols>
    <col min="1" max="1" width="30.00390625" style="0" customWidth="1"/>
    <col min="4" max="4" width="13.28125" style="0" customWidth="1"/>
    <col min="5" max="5" width="16.8515625" style="0" customWidth="1"/>
    <col min="6" max="6" width="3.00390625" style="0" customWidth="1"/>
    <col min="7" max="7" width="14.28125" style="0" customWidth="1"/>
    <col min="8" max="8" width="0.13671875" style="0" hidden="1" customWidth="1"/>
    <col min="9" max="9" width="11.140625" style="0" customWidth="1"/>
    <col min="12" max="12" width="24.7109375" style="0" customWidth="1"/>
  </cols>
  <sheetData>
    <row r="1" ht="18" customHeight="1">
      <c r="G1" s="15"/>
    </row>
    <row r="4" spans="1:8" ht="21.75" customHeight="1">
      <c r="A4" s="11" t="s">
        <v>111</v>
      </c>
      <c r="B4" s="12"/>
      <c r="C4" s="12"/>
      <c r="D4" s="12"/>
      <c r="E4" s="12"/>
      <c r="F4" s="12"/>
      <c r="G4" s="12" t="s">
        <v>74</v>
      </c>
      <c r="H4" s="13" t="s">
        <v>20</v>
      </c>
    </row>
    <row r="5" spans="1:8" ht="18" customHeight="1">
      <c r="A5" s="2" t="s">
        <v>117</v>
      </c>
      <c r="B5" s="1"/>
      <c r="C5" s="1"/>
      <c r="D5" s="1"/>
      <c r="E5" s="1"/>
      <c r="F5" s="1"/>
      <c r="G5" s="1"/>
      <c r="H5" s="1"/>
    </row>
    <row r="6" spans="1:8" ht="18" customHeight="1">
      <c r="A6" s="1" t="s">
        <v>67</v>
      </c>
      <c r="B6" s="1"/>
      <c r="C6" s="1"/>
      <c r="D6" s="1"/>
      <c r="E6" s="1"/>
      <c r="F6" s="1"/>
      <c r="G6" s="1"/>
      <c r="H6" s="1"/>
    </row>
    <row r="7" spans="1:7" ht="14.25" customHeight="1">
      <c r="A7" s="1"/>
      <c r="B7" s="1"/>
      <c r="C7" s="1"/>
      <c r="D7" s="1"/>
      <c r="E7" s="3" t="s">
        <v>113</v>
      </c>
      <c r="F7" s="16"/>
      <c r="G7" s="3" t="s">
        <v>113</v>
      </c>
    </row>
    <row r="8" spans="1:7" ht="14.25" customHeight="1">
      <c r="A8" s="1"/>
      <c r="B8" s="1"/>
      <c r="C8" s="1"/>
      <c r="D8" s="1"/>
      <c r="E8" s="28" t="s">
        <v>114</v>
      </c>
      <c r="F8" s="28"/>
      <c r="G8" s="28" t="s">
        <v>115</v>
      </c>
    </row>
    <row r="9" spans="1:7" ht="18" customHeight="1">
      <c r="A9" s="1"/>
      <c r="B9" s="1"/>
      <c r="C9" s="1"/>
      <c r="D9" s="1"/>
      <c r="E9" s="3" t="s">
        <v>2</v>
      </c>
      <c r="F9" s="16"/>
      <c r="G9" s="3" t="s">
        <v>2</v>
      </c>
    </row>
    <row r="10" spans="1:7" ht="18" customHeight="1">
      <c r="A10" s="1"/>
      <c r="B10" s="1"/>
      <c r="C10" s="1"/>
      <c r="D10" s="1"/>
      <c r="E10" s="3"/>
      <c r="F10" s="16"/>
      <c r="G10" s="3"/>
    </row>
    <row r="11" spans="1:7" ht="18" customHeight="1">
      <c r="A11" s="1" t="s">
        <v>134</v>
      </c>
      <c r="B11" s="1"/>
      <c r="C11" s="1"/>
      <c r="D11" s="1"/>
      <c r="E11" s="27">
        <f>12079-312</f>
        <v>11767</v>
      </c>
      <c r="F11" s="8"/>
      <c r="G11" s="27">
        <v>-19421</v>
      </c>
    </row>
    <row r="12" spans="2:6" ht="6.75" customHeight="1">
      <c r="B12" s="1"/>
      <c r="C12" s="1"/>
      <c r="D12" s="1"/>
      <c r="F12" s="51"/>
    </row>
    <row r="13" spans="1:7" ht="15" customHeight="1">
      <c r="A13" s="1" t="s">
        <v>21</v>
      </c>
      <c r="E13" s="27"/>
      <c r="F13" s="8"/>
      <c r="G13" s="27"/>
    </row>
    <row r="14" spans="1:7" ht="14.25" customHeight="1">
      <c r="A14" s="4" t="s">
        <v>22</v>
      </c>
      <c r="B14" s="1"/>
      <c r="C14" s="1"/>
      <c r="D14" s="1"/>
      <c r="E14" s="27">
        <v>5464</v>
      </c>
      <c r="F14" s="8"/>
      <c r="G14" s="27">
        <v>5417</v>
      </c>
    </row>
    <row r="15" spans="1:7" ht="14.25" customHeight="1">
      <c r="A15" s="4" t="s">
        <v>126</v>
      </c>
      <c r="B15" s="1"/>
      <c r="C15" s="1"/>
      <c r="D15" s="1"/>
      <c r="E15" s="27">
        <v>0</v>
      </c>
      <c r="F15" s="8"/>
      <c r="G15" s="27">
        <f>21116</f>
        <v>21116</v>
      </c>
    </row>
    <row r="16" spans="1:7" ht="18" customHeight="1">
      <c r="A16" s="4" t="s">
        <v>23</v>
      </c>
      <c r="B16" s="1"/>
      <c r="C16" s="1"/>
      <c r="D16" s="1"/>
      <c r="E16" s="27">
        <v>1372</v>
      </c>
      <c r="F16" s="8"/>
      <c r="G16" s="27">
        <f>6445-33</f>
        <v>6412</v>
      </c>
    </row>
    <row r="17" spans="1:7" ht="18" customHeight="1">
      <c r="A17" s="1" t="s">
        <v>24</v>
      </c>
      <c r="B17" s="1"/>
      <c r="C17" s="1"/>
      <c r="D17" s="1"/>
      <c r="E17" s="30">
        <f>SUM(E11:E16)</f>
        <v>18603</v>
      </c>
      <c r="F17" s="48"/>
      <c r="G17" s="30">
        <f>SUM(G11:G16)</f>
        <v>13524</v>
      </c>
    </row>
    <row r="18" spans="1:7" ht="12" customHeight="1">
      <c r="A18" s="1"/>
      <c r="B18" s="1"/>
      <c r="C18" s="1"/>
      <c r="D18" s="1"/>
      <c r="E18" s="27"/>
      <c r="F18" s="8"/>
      <c r="G18" s="27"/>
    </row>
    <row r="19" spans="1:7" ht="12" customHeight="1">
      <c r="A19" s="1" t="s">
        <v>25</v>
      </c>
      <c r="B19" s="1"/>
      <c r="C19" s="1"/>
      <c r="D19" s="1"/>
      <c r="E19" s="27"/>
      <c r="F19" s="8"/>
      <c r="G19" s="27"/>
    </row>
    <row r="20" spans="1:7" ht="18" customHeight="1">
      <c r="A20" s="4" t="s">
        <v>26</v>
      </c>
      <c r="B20" s="1"/>
      <c r="C20" s="1"/>
      <c r="D20" s="1"/>
      <c r="E20" s="27">
        <f>-55114+17178</f>
        <v>-37936</v>
      </c>
      <c r="F20" s="8"/>
      <c r="G20" s="27">
        <f>-14381</f>
        <v>-14381</v>
      </c>
    </row>
    <row r="21" spans="1:7" ht="18" customHeight="1">
      <c r="A21" s="4" t="s">
        <v>27</v>
      </c>
      <c r="B21" s="1"/>
      <c r="C21" s="1"/>
      <c r="D21" s="1"/>
      <c r="E21" s="8">
        <v>1180</v>
      </c>
      <c r="F21" s="8"/>
      <c r="G21" s="8">
        <v>6876</v>
      </c>
    </row>
    <row r="22" spans="1:7" ht="17.25" customHeight="1">
      <c r="A22" s="4" t="s">
        <v>107</v>
      </c>
      <c r="B22" s="1"/>
      <c r="C22" s="1"/>
      <c r="D22" s="1"/>
      <c r="E22" s="31">
        <v>-17178</v>
      </c>
      <c r="F22" s="8"/>
      <c r="G22" s="31">
        <v>0</v>
      </c>
    </row>
    <row r="23" spans="1:7" ht="18" customHeight="1">
      <c r="A23" s="1" t="s">
        <v>28</v>
      </c>
      <c r="B23" s="1"/>
      <c r="C23" s="1"/>
      <c r="D23" s="1"/>
      <c r="E23" s="27">
        <f>SUM(E17:E22)</f>
        <v>-35331</v>
      </c>
      <c r="F23" s="8"/>
      <c r="G23" s="27">
        <f>SUM(G17:G22)</f>
        <v>6019</v>
      </c>
    </row>
    <row r="24" spans="1:7" ht="10.5" customHeight="1">
      <c r="A24" s="1"/>
      <c r="B24" s="1"/>
      <c r="C24" s="1"/>
      <c r="D24" s="1"/>
      <c r="E24" s="27"/>
      <c r="F24" s="8"/>
      <c r="G24" s="27"/>
    </row>
    <row r="25" spans="1:7" ht="13.5" customHeight="1">
      <c r="A25" s="4" t="s">
        <v>29</v>
      </c>
      <c r="B25" s="1"/>
      <c r="C25" s="1"/>
      <c r="D25" s="1"/>
      <c r="E25" s="27">
        <v>-3263</v>
      </c>
      <c r="F25" s="8"/>
      <c r="G25" s="27">
        <f>-4361</f>
        <v>-4361</v>
      </c>
    </row>
    <row r="26" spans="1:7" ht="15" customHeight="1">
      <c r="A26" s="4" t="s">
        <v>108</v>
      </c>
      <c r="B26" s="1"/>
      <c r="C26" s="1"/>
      <c r="D26" s="1"/>
      <c r="E26" s="27">
        <v>-245</v>
      </c>
      <c r="F26" s="8"/>
      <c r="G26" s="27">
        <v>-179</v>
      </c>
    </row>
    <row r="27" spans="1:7" ht="18" customHeight="1">
      <c r="A27" s="1" t="s">
        <v>30</v>
      </c>
      <c r="B27" s="1"/>
      <c r="C27" s="1"/>
      <c r="D27" s="1"/>
      <c r="E27" s="32">
        <f>SUM(E23:E26)</f>
        <v>-38839</v>
      </c>
      <c r="F27" s="8"/>
      <c r="G27" s="32">
        <f>SUM(G23:G26)</f>
        <v>1479</v>
      </c>
    </row>
    <row r="28" spans="1:7" ht="11.25" customHeight="1">
      <c r="A28" s="1"/>
      <c r="B28" s="1"/>
      <c r="C28" s="1"/>
      <c r="D28" s="1"/>
      <c r="E28" s="27"/>
      <c r="F28" s="8"/>
      <c r="G28" s="27"/>
    </row>
    <row r="29" spans="1:7" ht="15.75" customHeight="1">
      <c r="A29" s="1" t="s">
        <v>31</v>
      </c>
      <c r="B29" s="1"/>
      <c r="C29" s="1"/>
      <c r="D29" s="1"/>
      <c r="E29" s="27"/>
      <c r="F29" s="8"/>
      <c r="G29" s="27"/>
    </row>
    <row r="30" spans="1:7" ht="12.75" customHeight="1">
      <c r="A30" s="4" t="s">
        <v>99</v>
      </c>
      <c r="B30" s="1"/>
      <c r="C30" s="1"/>
      <c r="D30" s="1"/>
      <c r="E30" s="27">
        <v>11</v>
      </c>
      <c r="F30" s="8"/>
      <c r="G30" s="27">
        <v>-2723</v>
      </c>
    </row>
    <row r="31" spans="1:7" ht="18" customHeight="1">
      <c r="A31" s="1"/>
      <c r="B31" s="1"/>
      <c r="C31" s="1"/>
      <c r="D31" s="1"/>
      <c r="E31" s="32">
        <f>SUM(E30:E30)</f>
        <v>11</v>
      </c>
      <c r="F31" s="8"/>
      <c r="G31" s="32">
        <f>SUM(G30:G30)</f>
        <v>-2723</v>
      </c>
    </row>
    <row r="32" spans="1:7" ht="18" customHeight="1">
      <c r="A32" s="1" t="s">
        <v>32</v>
      </c>
      <c r="B32" s="1"/>
      <c r="C32" s="1"/>
      <c r="D32" s="1"/>
      <c r="E32" s="27"/>
      <c r="F32" s="8"/>
      <c r="G32" s="27"/>
    </row>
    <row r="33" spans="1:7" ht="18" customHeight="1">
      <c r="A33" s="4" t="s">
        <v>127</v>
      </c>
      <c r="B33" s="1"/>
      <c r="C33" s="1"/>
      <c r="D33" s="1"/>
      <c r="E33" s="27">
        <v>0</v>
      </c>
      <c r="F33" s="8"/>
      <c r="G33" s="27">
        <v>-3356</v>
      </c>
    </row>
    <row r="34" spans="1:7" ht="18" customHeight="1">
      <c r="A34" s="4" t="s">
        <v>106</v>
      </c>
      <c r="B34" s="1"/>
      <c r="C34" s="1"/>
      <c r="D34" s="1"/>
      <c r="E34" s="27">
        <f>40185</f>
        <v>40185</v>
      </c>
      <c r="F34" s="8"/>
      <c r="G34" s="27">
        <v>9650</v>
      </c>
    </row>
    <row r="35" spans="1:7" ht="18" customHeight="1">
      <c r="A35" s="4" t="s">
        <v>110</v>
      </c>
      <c r="B35" s="1"/>
      <c r="C35" s="1"/>
      <c r="D35" s="1"/>
      <c r="E35" s="27">
        <v>20</v>
      </c>
      <c r="F35" s="8"/>
      <c r="G35" s="27">
        <v>57</v>
      </c>
    </row>
    <row r="36" spans="1:7" ht="18" customHeight="1">
      <c r="A36" s="4" t="s">
        <v>109</v>
      </c>
      <c r="B36" s="1"/>
      <c r="C36" s="1"/>
      <c r="D36" s="1"/>
      <c r="E36" s="27">
        <v>-17199</v>
      </c>
      <c r="F36" s="8"/>
      <c r="G36" s="27">
        <v>-6968</v>
      </c>
    </row>
    <row r="37" spans="1:7" ht="18" customHeight="1">
      <c r="A37" s="4" t="s">
        <v>128</v>
      </c>
      <c r="B37" s="1"/>
      <c r="C37" s="1"/>
      <c r="D37" s="1"/>
      <c r="E37" s="27">
        <v>-52</v>
      </c>
      <c r="F37" s="8"/>
      <c r="G37" s="27">
        <v>-15</v>
      </c>
    </row>
    <row r="38" spans="1:7" ht="18" customHeight="1">
      <c r="A38" s="1"/>
      <c r="B38" s="1"/>
      <c r="C38" s="1"/>
      <c r="D38" s="1"/>
      <c r="E38" s="32">
        <f>SUM(E34:E37)</f>
        <v>22954</v>
      </c>
      <c r="F38" s="8"/>
      <c r="G38" s="32">
        <f>SUM(G33:G37)</f>
        <v>-632</v>
      </c>
    </row>
    <row r="39" spans="1:7" ht="18" customHeight="1">
      <c r="A39" s="1"/>
      <c r="B39" s="1"/>
      <c r="C39" s="1"/>
      <c r="D39" s="1"/>
      <c r="E39" s="8"/>
      <c r="F39" s="8"/>
      <c r="G39" s="8"/>
    </row>
    <row r="40" spans="1:7" ht="11.25" customHeight="1">
      <c r="A40" s="1" t="s">
        <v>33</v>
      </c>
      <c r="B40" s="1"/>
      <c r="C40" s="1"/>
      <c r="D40" s="1"/>
      <c r="E40" s="27">
        <f>+E27+E31+E38</f>
        <v>-15874</v>
      </c>
      <c r="F40" s="8"/>
      <c r="G40" s="27">
        <f>+G27+G31+G38</f>
        <v>-1876</v>
      </c>
    </row>
    <row r="41" spans="1:7" ht="18" customHeight="1">
      <c r="A41" s="1" t="s">
        <v>52</v>
      </c>
      <c r="B41" s="1"/>
      <c r="C41" s="1"/>
      <c r="D41" s="1"/>
      <c r="E41" s="31">
        <v>24776</v>
      </c>
      <c r="F41" s="8"/>
      <c r="G41" s="31">
        <v>13078</v>
      </c>
    </row>
    <row r="42" spans="1:7" ht="18" customHeight="1" thickBot="1">
      <c r="A42" s="1" t="s">
        <v>95</v>
      </c>
      <c r="B42" s="1"/>
      <c r="C42" s="1"/>
      <c r="D42" s="1"/>
      <c r="E42" s="33">
        <f>+E40+E41</f>
        <v>8902</v>
      </c>
      <c r="F42" s="8"/>
      <c r="G42" s="33">
        <f>+G40+G41</f>
        <v>11202</v>
      </c>
    </row>
    <row r="43" spans="2:7" ht="18" customHeight="1" thickTop="1">
      <c r="B43" s="1"/>
      <c r="C43" s="1"/>
      <c r="D43" s="1"/>
      <c r="E43" s="27"/>
      <c r="F43" s="8"/>
      <c r="G43" s="27"/>
    </row>
    <row r="44" spans="1:8" ht="18" customHeight="1">
      <c r="A44" s="26" t="s">
        <v>75</v>
      </c>
      <c r="B44" s="1"/>
      <c r="C44" s="1"/>
      <c r="D44" s="1"/>
      <c r="E44" s="1"/>
      <c r="F44" s="1"/>
      <c r="G44" s="1"/>
      <c r="H44" s="1"/>
    </row>
    <row r="45" spans="1:8" ht="12" customHeight="1">
      <c r="A45" s="14" t="s">
        <v>98</v>
      </c>
      <c r="B45" s="1"/>
      <c r="C45" s="1"/>
      <c r="D45" s="1"/>
      <c r="E45" s="1"/>
      <c r="F45" s="1"/>
      <c r="G45" s="1"/>
      <c r="H45" s="1"/>
    </row>
    <row r="46" spans="1:8" ht="17.25" customHeight="1">
      <c r="A46" s="14" t="s">
        <v>7</v>
      </c>
      <c r="B46" s="1"/>
      <c r="C46" s="1"/>
      <c r="D46" s="1"/>
      <c r="E46" s="1"/>
      <c r="F46" s="1"/>
      <c r="G46" s="1"/>
      <c r="H46" s="1"/>
    </row>
    <row r="47" spans="1:8" ht="12.75" customHeight="1">
      <c r="A47" s="14" t="s">
        <v>7</v>
      </c>
      <c r="B47" s="1"/>
      <c r="C47" s="1"/>
      <c r="D47" s="1"/>
      <c r="E47" s="1"/>
      <c r="F47" s="1"/>
      <c r="G47" s="1"/>
      <c r="H47" s="1"/>
    </row>
  </sheetData>
  <sheetProtection/>
  <printOptions/>
  <pageMargins left="1.25" right="0.48" top="0.7" bottom="0.91" header="0.5" footer="0.5"/>
  <pageSetup fitToHeight="1" fitToWidth="1" horizontalDpi="1200" verticalDpi="12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6">
      <selection activeCell="F24" sqref="F24"/>
    </sheetView>
  </sheetViews>
  <sheetFormatPr defaultColWidth="8.8515625" defaultRowHeight="17.25" customHeight="1"/>
  <cols>
    <col min="1" max="1" width="46.7109375" style="1" customWidth="1"/>
    <col min="2" max="2" width="8.7109375" style="1" bestFit="1" customWidth="1"/>
    <col min="3" max="3" width="8.7109375" style="1" customWidth="1"/>
    <col min="4" max="4" width="8.00390625" style="1" bestFit="1" customWidth="1"/>
    <col min="5" max="5" width="9.8515625" style="1" bestFit="1" customWidth="1"/>
    <col min="6" max="6" width="9.421875" style="1" customWidth="1"/>
    <col min="7" max="7" width="10.7109375" style="1" customWidth="1"/>
    <col min="8" max="8" width="12.28125" style="1" customWidth="1"/>
    <col min="9" max="16384" width="8.8515625" style="1" customWidth="1"/>
  </cols>
  <sheetData>
    <row r="1" ht="17.25" customHeight="1">
      <c r="A1" s="1" t="s">
        <v>34</v>
      </c>
    </row>
    <row r="2" ht="17.25" customHeight="1">
      <c r="H2" s="36"/>
    </row>
    <row r="4" spans="1:8" ht="21.75" customHeight="1">
      <c r="A4" s="11" t="s">
        <v>111</v>
      </c>
      <c r="B4" s="12"/>
      <c r="C4" s="12"/>
      <c r="D4" s="12"/>
      <c r="E4" s="12"/>
      <c r="F4" s="12"/>
      <c r="G4" s="13" t="s">
        <v>35</v>
      </c>
      <c r="H4" s="20"/>
    </row>
    <row r="5" ht="12.75" customHeight="1"/>
    <row r="6" ht="11.25" customHeight="1">
      <c r="A6" s="2" t="s">
        <v>118</v>
      </c>
    </row>
    <row r="7" ht="17.25" customHeight="1">
      <c r="A7" s="4" t="s">
        <v>67</v>
      </c>
    </row>
    <row r="9" spans="2:5" ht="17.25" customHeight="1">
      <c r="B9" s="1" t="s">
        <v>54</v>
      </c>
      <c r="E9" s="5"/>
    </row>
    <row r="10" spans="2:5" ht="17.25" customHeight="1">
      <c r="B10" s="5"/>
      <c r="C10" s="5"/>
      <c r="E10" s="5" t="s">
        <v>53</v>
      </c>
    </row>
    <row r="11" spans="2:6" ht="17.25" customHeight="1">
      <c r="B11" s="5" t="s">
        <v>36</v>
      </c>
      <c r="C11" s="5" t="s">
        <v>81</v>
      </c>
      <c r="D11" s="5" t="s">
        <v>36</v>
      </c>
      <c r="E11" s="5" t="s">
        <v>38</v>
      </c>
      <c r="F11" s="5" t="s">
        <v>39</v>
      </c>
    </row>
    <row r="12" spans="2:7" ht="17.25" customHeight="1">
      <c r="B12" s="5" t="s">
        <v>37</v>
      </c>
      <c r="C12" s="5" t="s">
        <v>82</v>
      </c>
      <c r="D12" s="5" t="s">
        <v>40</v>
      </c>
      <c r="E12" s="5" t="s">
        <v>41</v>
      </c>
      <c r="F12" s="5" t="s">
        <v>42</v>
      </c>
      <c r="G12" s="5" t="s">
        <v>43</v>
      </c>
    </row>
    <row r="13" spans="2:7" ht="17.25" customHeight="1">
      <c r="B13" s="5" t="s">
        <v>2</v>
      </c>
      <c r="C13" s="5" t="s">
        <v>2</v>
      </c>
      <c r="D13" s="5" t="s">
        <v>2</v>
      </c>
      <c r="E13" s="5" t="s">
        <v>2</v>
      </c>
      <c r="F13" s="5" t="s">
        <v>2</v>
      </c>
      <c r="G13" s="5" t="s">
        <v>2</v>
      </c>
    </row>
    <row r="14" ht="17.25" customHeight="1">
      <c r="A14" s="1" t="s">
        <v>119</v>
      </c>
    </row>
    <row r="15" ht="17.25" customHeight="1">
      <c r="A15" s="15" t="s">
        <v>120</v>
      </c>
    </row>
    <row r="16" spans="1:7" ht="17.25" customHeight="1">
      <c r="A16" s="1" t="s">
        <v>76</v>
      </c>
      <c r="B16" s="27">
        <v>179000</v>
      </c>
      <c r="C16" s="27">
        <v>-331</v>
      </c>
      <c r="D16" s="27">
        <v>14919</v>
      </c>
      <c r="E16" s="27">
        <v>31679</v>
      </c>
      <c r="F16" s="27">
        <v>8572</v>
      </c>
      <c r="G16" s="27">
        <f>SUM(B16:F16)</f>
        <v>233839</v>
      </c>
    </row>
    <row r="17" ht="17.25" customHeight="1">
      <c r="A17" s="1" t="s">
        <v>100</v>
      </c>
    </row>
    <row r="18" spans="1:7" ht="12.75">
      <c r="A18" s="1" t="s">
        <v>101</v>
      </c>
      <c r="B18" s="31">
        <v>0</v>
      </c>
      <c r="C18" s="31">
        <v>0</v>
      </c>
      <c r="D18" s="31">
        <v>0</v>
      </c>
      <c r="E18" s="31">
        <v>-343</v>
      </c>
      <c r="F18" s="31">
        <v>457</v>
      </c>
      <c r="G18" s="31">
        <f>SUM(B18:F18)</f>
        <v>114</v>
      </c>
    </row>
    <row r="19" spans="1:7" ht="18" customHeight="1">
      <c r="A19" s="1" t="s">
        <v>104</v>
      </c>
      <c r="B19" s="27">
        <v>0</v>
      </c>
      <c r="C19" s="29">
        <v>0</v>
      </c>
      <c r="D19" s="29">
        <v>0</v>
      </c>
      <c r="E19" s="27">
        <f>SUM(E17:E18)</f>
        <v>-343</v>
      </c>
      <c r="F19" s="27">
        <f>SUM(F17:F18)</f>
        <v>457</v>
      </c>
      <c r="G19" s="27">
        <f>SUM(G17:G18)</f>
        <v>114</v>
      </c>
    </row>
    <row r="20" spans="1:7" ht="17.25" customHeight="1">
      <c r="A20" s="20" t="s">
        <v>105</v>
      </c>
      <c r="B20" s="31">
        <v>0</v>
      </c>
      <c r="C20" s="37">
        <v>0</v>
      </c>
      <c r="D20" s="37">
        <v>0</v>
      </c>
      <c r="E20" s="31">
        <v>0</v>
      </c>
      <c r="F20" s="31">
        <f>9309</f>
        <v>9309</v>
      </c>
      <c r="G20" s="31">
        <f>SUM(B20:F20)</f>
        <v>9309</v>
      </c>
    </row>
    <row r="21" spans="1:7" ht="17.25" customHeight="1">
      <c r="A21" s="1" t="s">
        <v>77</v>
      </c>
      <c r="B21" s="27">
        <f aca="true" t="shared" si="0" ref="B21:G21">SUM(B19:B20)</f>
        <v>0</v>
      </c>
      <c r="C21" s="27">
        <f t="shared" si="0"/>
        <v>0</v>
      </c>
      <c r="D21" s="27">
        <f t="shared" si="0"/>
        <v>0</v>
      </c>
      <c r="E21" s="27">
        <f t="shared" si="0"/>
        <v>-343</v>
      </c>
      <c r="F21" s="27">
        <f t="shared" si="0"/>
        <v>9766</v>
      </c>
      <c r="G21" s="27">
        <f t="shared" si="0"/>
        <v>9423</v>
      </c>
    </row>
    <row r="22" spans="1:7" ht="17.25" customHeight="1">
      <c r="A22" s="1" t="s">
        <v>83</v>
      </c>
      <c r="B22" s="27">
        <v>0</v>
      </c>
      <c r="C22" s="8">
        <v>-52</v>
      </c>
      <c r="D22" s="8">
        <v>0</v>
      </c>
      <c r="E22" s="27">
        <v>0</v>
      </c>
      <c r="F22" s="8">
        <v>0</v>
      </c>
      <c r="G22" s="27">
        <f>SUM(B22:F22)</f>
        <v>-52</v>
      </c>
    </row>
    <row r="23" spans="1:7" ht="9" customHeight="1">
      <c r="A23" s="4"/>
      <c r="B23" s="31"/>
      <c r="C23" s="31"/>
      <c r="D23" s="31"/>
      <c r="E23" s="31"/>
      <c r="F23" s="31"/>
      <c r="G23" s="27"/>
    </row>
    <row r="24" spans="1:7" ht="17.25" customHeight="1" thickBot="1">
      <c r="A24" s="1" t="s">
        <v>121</v>
      </c>
      <c r="B24" s="33">
        <f aca="true" t="shared" si="1" ref="B24:G24">+B16+B21+B22</f>
        <v>179000</v>
      </c>
      <c r="C24" s="33">
        <f t="shared" si="1"/>
        <v>-383</v>
      </c>
      <c r="D24" s="33">
        <f t="shared" si="1"/>
        <v>14919</v>
      </c>
      <c r="E24" s="33">
        <f t="shared" si="1"/>
        <v>31336</v>
      </c>
      <c r="F24" s="33">
        <f t="shared" si="1"/>
        <v>18338</v>
      </c>
      <c r="G24" s="33">
        <f t="shared" si="1"/>
        <v>243210</v>
      </c>
    </row>
    <row r="25" spans="2:7" ht="17.25" customHeight="1" thickTop="1">
      <c r="B25" s="27"/>
      <c r="C25" s="27"/>
      <c r="D25" s="27"/>
      <c r="E25" s="27"/>
      <c r="F25" s="27"/>
      <c r="G25" s="27"/>
    </row>
    <row r="26" ht="17.25" customHeight="1">
      <c r="A26" s="1" t="s">
        <v>119</v>
      </c>
    </row>
    <row r="27" ht="17.25" customHeight="1">
      <c r="A27" s="15" t="s">
        <v>122</v>
      </c>
    </row>
    <row r="28" spans="1:7" ht="17.25" customHeight="1">
      <c r="A28" s="1" t="s">
        <v>76</v>
      </c>
      <c r="B28" s="27">
        <v>179000</v>
      </c>
      <c r="C28" s="27">
        <v>0</v>
      </c>
      <c r="D28" s="27">
        <v>14919</v>
      </c>
      <c r="E28" s="27">
        <v>31679</v>
      </c>
      <c r="F28" s="27">
        <v>50282</v>
      </c>
      <c r="G28" s="27">
        <f>SUM(B28:F28)</f>
        <v>275880</v>
      </c>
    </row>
    <row r="29" spans="1:7" ht="17.25" customHeight="1">
      <c r="A29" s="15" t="s">
        <v>129</v>
      </c>
      <c r="B29" s="27"/>
      <c r="C29" s="27"/>
      <c r="D29" s="27"/>
      <c r="E29" s="27"/>
      <c r="F29" s="27"/>
      <c r="G29" s="27"/>
    </row>
    <row r="30" spans="1:7" ht="17.25" customHeight="1">
      <c r="A30" s="1" t="s">
        <v>130</v>
      </c>
      <c r="B30" s="31">
        <v>0</v>
      </c>
      <c r="C30" s="37">
        <v>0</v>
      </c>
      <c r="D30" s="37">
        <v>0</v>
      </c>
      <c r="E30" s="37">
        <v>0</v>
      </c>
      <c r="F30" s="37">
        <v>19</v>
      </c>
      <c r="G30" s="31">
        <f>SUM(B30:F30)</f>
        <v>19</v>
      </c>
    </row>
    <row r="31" spans="1:7" ht="17.25" customHeight="1">
      <c r="A31" s="1" t="s">
        <v>104</v>
      </c>
      <c r="B31" s="27">
        <v>0</v>
      </c>
      <c r="C31" s="29">
        <v>0</v>
      </c>
      <c r="D31" s="29">
        <v>0</v>
      </c>
      <c r="E31" s="29">
        <v>0</v>
      </c>
      <c r="F31" s="27">
        <f>SUM(F30:F30)</f>
        <v>19</v>
      </c>
      <c r="G31" s="27">
        <f>SUM(G30:G30)</f>
        <v>19</v>
      </c>
    </row>
    <row r="32" spans="1:7" ht="17.25" customHeight="1">
      <c r="A32" s="20" t="s">
        <v>131</v>
      </c>
      <c r="B32" s="31">
        <v>0</v>
      </c>
      <c r="C32" s="37">
        <v>0</v>
      </c>
      <c r="D32" s="37">
        <v>0</v>
      </c>
      <c r="E32" s="31">
        <v>0</v>
      </c>
      <c r="F32" s="31">
        <v>-15662</v>
      </c>
      <c r="G32" s="31">
        <f>SUM(B32:F32)</f>
        <v>-15662</v>
      </c>
    </row>
    <row r="33" spans="1:7" ht="17.25" customHeight="1">
      <c r="A33" s="1" t="s">
        <v>77</v>
      </c>
      <c r="B33" s="27">
        <v>0</v>
      </c>
      <c r="C33" s="29">
        <v>0</v>
      </c>
      <c r="D33" s="29">
        <v>0</v>
      </c>
      <c r="E33" s="27">
        <f>SUM(E32:E32)</f>
        <v>0</v>
      </c>
      <c r="F33" s="27">
        <f>SUM(F31:F32)</f>
        <v>-15643</v>
      </c>
      <c r="G33" s="27">
        <f>SUM(G31:G32)</f>
        <v>-15643</v>
      </c>
    </row>
    <row r="34" spans="1:7" ht="17.25" customHeight="1">
      <c r="A34" s="1" t="s">
        <v>132</v>
      </c>
      <c r="B34" s="27">
        <v>0</v>
      </c>
      <c r="C34" s="8">
        <v>0</v>
      </c>
      <c r="D34" s="8">
        <v>0</v>
      </c>
      <c r="E34" s="27">
        <v>0</v>
      </c>
      <c r="F34" s="8">
        <v>-3356</v>
      </c>
      <c r="G34" s="27">
        <f>SUM(B34:F34)</f>
        <v>-3356</v>
      </c>
    </row>
    <row r="35" spans="1:7" ht="17.25" customHeight="1">
      <c r="A35" s="1" t="s">
        <v>83</v>
      </c>
      <c r="B35" s="27">
        <v>0</v>
      </c>
      <c r="C35" s="8">
        <v>-15</v>
      </c>
      <c r="D35" s="8">
        <v>0</v>
      </c>
      <c r="E35" s="27">
        <v>0</v>
      </c>
      <c r="F35" s="8">
        <v>0</v>
      </c>
      <c r="G35" s="27">
        <f>SUM(B35:F35)</f>
        <v>-15</v>
      </c>
    </row>
    <row r="36" spans="1:7" ht="10.5" customHeight="1">
      <c r="A36" s="4"/>
      <c r="B36" s="31"/>
      <c r="C36" s="31"/>
      <c r="D36" s="31"/>
      <c r="E36" s="31"/>
      <c r="F36" s="31"/>
      <c r="G36" s="27"/>
    </row>
    <row r="37" spans="1:7" ht="17.25" customHeight="1" thickBot="1">
      <c r="A37" s="1" t="s">
        <v>123</v>
      </c>
      <c r="B37" s="33">
        <f aca="true" t="shared" si="2" ref="B37:G37">+B28+B33+B34+B35</f>
        <v>179000</v>
      </c>
      <c r="C37" s="33">
        <f t="shared" si="2"/>
        <v>-15</v>
      </c>
      <c r="D37" s="33">
        <f t="shared" si="2"/>
        <v>14919</v>
      </c>
      <c r="E37" s="33">
        <f t="shared" si="2"/>
        <v>31679</v>
      </c>
      <c r="F37" s="33">
        <f t="shared" si="2"/>
        <v>31283</v>
      </c>
      <c r="G37" s="33">
        <f t="shared" si="2"/>
        <v>256866</v>
      </c>
    </row>
    <row r="38" spans="2:7" ht="17.25" customHeight="1" thickTop="1">
      <c r="B38" s="8"/>
      <c r="C38" s="8"/>
      <c r="D38" s="8"/>
      <c r="E38" s="8"/>
      <c r="F38" s="8"/>
      <c r="G38" s="8"/>
    </row>
    <row r="39" spans="1:7" ht="17.25" customHeight="1">
      <c r="A39" s="26" t="s">
        <v>70</v>
      </c>
      <c r="G39" s="5"/>
    </row>
    <row r="40" spans="1:6" ht="13.5" customHeight="1">
      <c r="A40" s="14" t="s">
        <v>98</v>
      </c>
      <c r="B40" s="27"/>
      <c r="C40" s="27"/>
      <c r="D40" s="27"/>
      <c r="E40" s="27"/>
      <c r="F40" s="27"/>
    </row>
    <row r="41" ht="21.75" customHeight="1">
      <c r="A41" s="14" t="s">
        <v>7</v>
      </c>
    </row>
  </sheetData>
  <sheetProtection/>
  <printOptions/>
  <pageMargins left="0.86" right="0.15748031496062992" top="0.6692913385826772" bottom="0.62992125984251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Peter Chan</cp:lastModifiedBy>
  <cp:lastPrinted>2010-02-08T08:09:42Z</cp:lastPrinted>
  <dcterms:created xsi:type="dcterms:W3CDTF">2002-09-18T05:33:07Z</dcterms:created>
  <dcterms:modified xsi:type="dcterms:W3CDTF">2010-02-23T06:19:36Z</dcterms:modified>
  <cp:category/>
  <cp:version/>
  <cp:contentType/>
  <cp:contentStatus/>
</cp:coreProperties>
</file>